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SEPTIEMBRE 2023\"/>
    </mc:Choice>
  </mc:AlternateContent>
  <xr:revisionPtr revIDLastSave="0" documentId="13_ncr:1_{16663409-0E99-4498-AAC8-BAD7D0FE6618}" xr6:coauthVersionLast="47" xr6:coauthVersionMax="47" xr10:uidLastSave="{00000000-0000-0000-0000-000000000000}"/>
  <bookViews>
    <workbookView xWindow="-120" yWindow="-120" windowWidth="29040" windowHeight="15720" tabRatio="929" activeTab="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DOCUMENTACION!$A$1:$D$43</definedName>
    <definedName name="_xlnm.Print_Area" localSheetId="6">'ESTADO DE EBRIEDAD'!$A$1:$I$78</definedName>
    <definedName name="_xlnm.Print_Area" localSheetId="13">'JUZG COLEGIADO'!$B$1:$N$31</definedName>
    <definedName name="_xlnm.Print_Area" localSheetId="12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24" i="8"/>
  <c r="H58" i="9"/>
  <c r="C60" i="18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G15" i="34"/>
  <c r="D15" i="34"/>
  <c r="J13" i="34"/>
  <c r="J11" i="34"/>
  <c r="C17" i="8"/>
  <c r="C25" i="9"/>
  <c r="C39" i="15"/>
  <c r="C37" i="18"/>
  <c r="D37" i="13"/>
  <c r="C37" i="13"/>
  <c r="F27" i="14"/>
  <c r="D27" i="14"/>
  <c r="C27" i="14"/>
  <c r="D17" i="2"/>
  <c r="G14" i="10" l="1"/>
  <c r="G22" i="10"/>
  <c r="G27" i="14"/>
  <c r="E18" i="10"/>
  <c r="E15" i="34" l="1"/>
  <c r="F15" i="34"/>
  <c r="H15" i="34"/>
  <c r="I15" i="34"/>
  <c r="J15" i="34" l="1"/>
  <c r="C15" i="9"/>
  <c r="C30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<sst xmlns="http://schemas.openxmlformats.org/spreadsheetml/2006/main" count="304" uniqueCount="201">
  <si>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</si>
  <si>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</si>
  <si>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</si>
  <si>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</si>
  <si>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</si>
  <si>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</si>
  <si>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</si>
  <si>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</si>
  <si>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</si>
  <si>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</si>
  <si>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</si>
  <si>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</si>
  <si>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</si>
  <si>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</si>
  <si>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</si>
  <si>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</si>
  <si>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</si>
  <si>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</si>
  <si>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</si>
  <si>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</si>
  <si>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</si>
  <si>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</si>
  <si>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</si>
  <si>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</si>
  <si>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</si>
  <si>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</si>
  <si>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</si>
  <si>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</si>
  <si>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</si>
  <si>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</si>
  <si>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</si>
  <si>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</si>
  <si>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</si>
  <si>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</si>
  <si>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</si>
  <si>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</si>
  <si>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</si>
  <si>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</si>
  <si>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</si>
  <si>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</si>
  <si>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</si>
  <si>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</si>
  <si>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</si>
  <si>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</si>
  <si>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</si>
  <si>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</si>
  <si>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</si>
  <si>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</si>
  <si>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</si>
  <si>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</si>
  <si>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</si>
  <si>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</si>
  <si>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</si>
  <si>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</si>
  <si>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</si>
  <si>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</si>
  <si>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</si>
  <si>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</si>
  <si>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</si>
  <si>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</si>
  <si>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</si>
  <si>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</si>
  <si>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</si>
  <si>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</si>
  <si>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</si>
  <si>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</si>
  <si>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</si>
  <si>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</si>
  <si>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</si>
  <si>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</si>
  <si>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</si>
  <si>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</si>
  <si>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</si>
  <si>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</si>
  <si>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</si>
  <si>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</si>
  <si>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</si>
  <si>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</si>
  <si>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</si>
  <si>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</si>
  <si>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</si>
  <si>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</si>
  <si>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</si>
  <si>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</si>
  <si>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</si>
  <si>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</si>
  <si>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</si>
  <si>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</si>
  <si>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</si>
  <si>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</si>
  <si>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</si>
  <si>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</si>
  <si>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</si>
  <si>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</si>
  <si>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</si>
  <si>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</si>
  <si>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</si>
  <si>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</si>
  <si>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</si>
  <si>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</si>
  <si>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</si>
  <si>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</si>
  <si>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</si>
  <si>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</si>
  <si>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</si>
  <si>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</si>
  <si>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</si>
  <si>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</si>
  <si>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</si>
  <si>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</si>
  <si>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</si>
  <si>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</si>
  <si>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</si>
  <si>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</si>
  <si>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</si>
  <si>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</si>
  <si>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</si>
  <si>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</si>
  <si>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</si>
  <si>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</si>
  <si>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</si>
  <si>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</si>
  <si>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</si>
  <si>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</si>
  <si>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</si>
  <si>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</si>
  <si>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</si>
  <si>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</si>
  <si>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</si>
  <si>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</si>
  <si>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</si>
  <si>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</si>
  <si>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</si>
  <si>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</si>
  <si>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</si>
  <si>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</si>
  <si>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</si>
  <si>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</si>
  <si>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</si>
  <si>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</si>
  <si>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</si>
  <si>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</si>
  <si>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</si>
  <si>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OTROS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</si>
  <si>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</si>
  <si>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</si>
  <si>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</si>
  <si>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</si>
  <si>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</si>
  <si>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</si>
  <si>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</si>
  <si>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</si>
  <si>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>SEPTIEMBRE</t>
  </si>
  <si>
    <t>SEPT/22</t>
  </si>
  <si>
    <t>VEHÍCULOS    SEPTIEMBRE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</si>
  <si>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</si>
  <si>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</si>
  <si>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ACCIDENTES VIALES POR HORA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</si>
  <si>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</si>
  <si>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</si>
  <si>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</si>
  <si>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</si>
  <si>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</si>
  <si>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        PRINCIPALES CRUCEROS CON MAYOR                                                                                            INCIDENCIA  DE ACCIDENTES </t>
  </si>
  <si>
    <t xml:space="preserve">                     JUZGADOS DE PROCEDIMIENTOS</t>
  </si>
  <si>
    <t xml:space="preserve">                        JUZGADO  COLEGIADO</t>
  </si>
  <si>
    <t xml:space="preserve">                          ACCIDENTES VIALES SEPTIEMBRE  2023</t>
  </si>
  <si>
    <t>SEPT /23</t>
  </si>
  <si>
    <t xml:space="preserve">                        CAUSAS DETERMINANTES  DE ACCIDENTES VIALES  SEPTIEMBRE  2023</t>
  </si>
  <si>
    <t xml:space="preserve">             EDADES  DE  LOS CONDUCTORES  QUE PARTICIPARON EN ACCIDENTES VIALES</t>
  </si>
  <si>
    <t>ESTADO  DE   EBRIEDAD  POR HORA  SEPTIEMBRE   2023</t>
  </si>
  <si>
    <t>EDAD  DE LOS CONDUCTORES INVOLUCRADOS EN ESTADO  DE EBRIEDAD  2023</t>
  </si>
  <si>
    <t>DE SEPTIEMBRE    2023</t>
  </si>
  <si>
    <t>MES DE SEPTIEMBRE    2023</t>
  </si>
  <si>
    <t>GRUAS 2023</t>
  </si>
  <si>
    <t xml:space="preserve"> SEPTIEMBRE  2023</t>
  </si>
  <si>
    <t xml:space="preserve">                                         DETENIDOS  SEPTIEMBRE   2023</t>
  </si>
  <si>
    <t xml:space="preserve">                           SALIDAS DIFERENTES A LA MULTA  SEPTIEMBRE    2023</t>
  </si>
  <si>
    <t>S E P T I E M B R E     2 0 2 3</t>
  </si>
  <si>
    <t>AFECTADAS</t>
  </si>
  <si>
    <t>BLVD. TORREÓN MATAMOROS Y CALZ. FRANCISCO SARABIA TINOCO</t>
  </si>
  <si>
    <t>BLVR. PEDRO RDZ. TRIANA Y CALZ. PASEO DEL TECNOLÓGICO</t>
  </si>
  <si>
    <t>CALZ. COLON Y AV. PRESIDENTE CARRANZA</t>
  </si>
  <si>
    <t>BLVR. CONSTITUCIÓN Y C. RODRÍGUEZ</t>
  </si>
  <si>
    <t>CALZ. MÉXICO Y C. NICARAGUA</t>
  </si>
  <si>
    <t>AV. EL SIGLO DE TORREÓN Y AV. CORREGIDORA</t>
  </si>
  <si>
    <t>CALZ. COLON Y AV. ESCOBEDO</t>
  </si>
  <si>
    <t>CALZ. CUAUHTEMOC Y BLVR. INDEPENDENCIA</t>
  </si>
  <si>
    <t>BLVR. TORREÓN MATAMOROS Y AV. UNIVERSIDAD</t>
  </si>
  <si>
    <t>BLVR. INDEPENDENCIA Y AV. ZACATECAS</t>
  </si>
  <si>
    <t>BLVR. PEDRO RDZ. TRIANA (PUENTE LAS JULIETAS)</t>
  </si>
  <si>
    <t>BLVR. EJERCITO MEXICANO Y AV. PROLONG. JUÁREZ OTE (BAJO EL PUENTE)</t>
  </si>
  <si>
    <t>BLVR. EJERCITO MEXICANO SOBRE EL PUENTE VILLA FLORIDA</t>
  </si>
  <si>
    <t>BLVR. EJERCITO MEXICANO Y BLVR. INDEPENDENCIA FRACC. EL FRESNO</t>
  </si>
  <si>
    <t>BLVR. EJERCITO MEXICANO Y C. SALTILLO FRACC. VALLE VERDE</t>
  </si>
  <si>
    <t>BLVR. EJERCITO MEXICANO SOBRE PUENTE SANTA FE</t>
  </si>
  <si>
    <t>BLVR. EJERCITO MEXICANO SOBRE PUENTE  EL CAMPESINO</t>
  </si>
  <si>
    <t>BLVR. EJERCITO MEXICANO  FTE A LA FERIA DE TORREÓN</t>
  </si>
  <si>
    <t>BLVR. EJERCITO MEXICANO  Y DIFERENTES PUNTOS</t>
  </si>
  <si>
    <t>FALTA DE MERITOS</t>
  </si>
  <si>
    <t>TRABAJO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</si>
</sst>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1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8" fillId="0" borderId="3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8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/>
    </xf>
    <xf numFmtId="0" fontId="38" fillId="0" borderId="53" xfId="2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8" fillId="0" borderId="16" xfId="2" applyFont="1" applyBorder="1" applyAlignment="1">
      <alignment horizontal="center" vertical="center"/>
    </xf>
    <xf numFmtId="0" fontId="38" fillId="0" borderId="6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8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8" fillId="0" borderId="0" xfId="2" applyFont="1"/>
    <xf numFmtId="0" fontId="43" fillId="0" borderId="6" xfId="0" applyFont="1" applyBorder="1" applyAlignment="1">
      <alignment horizontal="left" vertical="center" wrapText="1"/>
    </xf>
    <xf numFmtId="0" fontId="43" fillId="0" borderId="10" xfId="0" quotePrefix="1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/>
    </xf>
    <xf numFmtId="49" fontId="34" fillId="0" borderId="8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0" fontId="41" fillId="0" borderId="0" xfId="2" applyFont="1" applyAlignment="1">
      <alignment vertical="center"/>
    </xf>
    <xf numFmtId="0" fontId="41" fillId="0" borderId="0" xfId="2" applyFont="1" applyAlignment="1">
      <alignment vertical="center" wrapText="1"/>
    </xf>
    <xf numFmtId="0" fontId="42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2" fillId="0" borderId="7" xfId="2" applyFont="1" applyBorder="1" applyAlignment="1">
      <alignment horizontal="center"/>
    </xf>
    <xf numFmtId="0" fontId="32" fillId="0" borderId="13" xfId="2" applyFont="1" applyBorder="1" applyAlignment="1">
      <alignment horizontal="center"/>
    </xf>
    <xf numFmtId="0" fontId="33" fillId="0" borderId="7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42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6" fillId="0" borderId="27" xfId="0" applyFont="1" applyBorder="1" applyAlignment="1">
      <alignment horizontal="center" wrapText="1"/>
    </xf>
    <xf numFmtId="0" fontId="36" fillId="0" borderId="28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36" fillId="0" borderId="16" xfId="0" applyFont="1" applyBorder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0" fillId="5" borderId="6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3" fillId="0" borderId="2" xfId="2" applyFont="1" applyBorder="1" applyAlignment="1">
      <alignment wrapText="1"/>
    </xf>
    <xf numFmtId="0" fontId="38" fillId="0" borderId="14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5" fillId="0" borderId="3" xfId="2" applyNumberFormat="1" applyBorder="1" applyAlignment="1">
      <alignment horizontal="center" vertical="center"/>
    </xf>
    <xf numFmtId="0" fontId="44" fillId="0" borderId="0" xfId="2" applyFont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21" fillId="0" borderId="0" xfId="2" applyNumberFormat="1" applyFont="1" applyBorder="1" applyAlignment="1">
      <alignment horizontal="center" vertical="center"/>
    </xf>
    <xf numFmtId="3" fontId="7" fillId="5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1" fillId="0" borderId="0" xfId="2" applyFont="1" applyAlignment="1">
      <alignment horizontal="center" vertical="center" wrapText="1"/>
    </xf>
    <xf numFmtId="0" fontId="44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 vertical="center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8" fillId="0" borderId="0" xfId="2" applyFont="1" applyAlignment="1">
      <alignment horizontal="center" vertical="center"/>
    </xf>
    <xf numFmtId="0" fontId="47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4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293</c:v>
                </c:pt>
                <c:pt idx="1">
                  <c:v>13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SEPT/22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271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214080"/>
        <c:axId val="227092736"/>
        <c:axId val="0"/>
      </c:bar3DChart>
      <c:catAx>
        <c:axId val="19921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7092736"/>
        <c:crosses val="autoZero"/>
        <c:auto val="1"/>
        <c:lblAlgn val="ctr"/>
        <c:lblOffset val="100"/>
        <c:noMultiLvlLbl val="0"/>
      </c:catAx>
      <c:valAx>
        <c:axId val="22709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9214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496</c:v>
                </c:pt>
                <c:pt idx="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SEPT/22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798</c:v>
                </c:pt>
                <c:pt idx="1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9451264"/>
        <c:axId val="228995008"/>
        <c:axId val="0"/>
      </c:bar3DChart>
      <c:catAx>
        <c:axId val="22945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8995008"/>
        <c:crosses val="autoZero"/>
        <c:auto val="1"/>
        <c:lblAlgn val="ctr"/>
        <c:lblOffset val="100"/>
        <c:noMultiLvlLbl val="0"/>
      </c:catAx>
      <c:valAx>
        <c:axId val="22899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9451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0439936"/>
        <c:axId val="230055936"/>
        <c:axId val="0"/>
      </c:bar3DChart>
      <c:catAx>
        <c:axId val="230439936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055936"/>
        <c:crosses val="autoZero"/>
        <c:auto val="1"/>
        <c:lblAlgn val="ctr"/>
        <c:lblOffset val="100"/>
        <c:noMultiLvlLbl val="0"/>
      </c:catAx>
      <c:valAx>
        <c:axId val="2300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04399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31286272"/>
        <c:axId val="230060544"/>
        <c:axId val="0"/>
      </c:bar3DChart>
      <c:catAx>
        <c:axId val="23128627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0060544"/>
        <c:crosses val="autoZero"/>
        <c:auto val="1"/>
        <c:lblAlgn val="ctr"/>
        <c:lblOffset val="100"/>
        <c:noMultiLvlLbl val="0"/>
      </c:catAx>
      <c:valAx>
        <c:axId val="23006054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128627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0940672"/>
        <c:axId val="230063424"/>
        <c:axId val="0"/>
      </c:bar3DChart>
      <c:catAx>
        <c:axId val="2309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0063424"/>
        <c:crosses val="autoZero"/>
        <c:auto val="1"/>
        <c:lblAlgn val="ctr"/>
        <c:lblOffset val="100"/>
        <c:noMultiLvlLbl val="0"/>
      </c:catAx>
      <c:valAx>
        <c:axId val="230063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0940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50</c:v>
                </c:pt>
                <c:pt idx="4">
                  <c:v>69</c:v>
                </c:pt>
                <c:pt idx="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SEPT/22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24</c:v>
                </c:pt>
                <c:pt idx="3">
                  <c:v>35</c:v>
                </c:pt>
                <c:pt idx="4">
                  <c:v>78</c:v>
                </c:pt>
                <c:pt idx="5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166912"/>
        <c:axId val="227096192"/>
        <c:axId val="0"/>
      </c:bar3DChart>
      <c:catAx>
        <c:axId val="1921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7096192"/>
        <c:crosses val="autoZero"/>
        <c:auto val="1"/>
        <c:lblAlgn val="ctr"/>
        <c:lblOffset val="100"/>
        <c:noMultiLvlLbl val="0"/>
      </c:catAx>
      <c:valAx>
        <c:axId val="227096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2166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36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SEPT/22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15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7282944"/>
        <c:axId val="227493568"/>
        <c:axId val="0"/>
      </c:bar3DChart>
      <c:catAx>
        <c:axId val="22728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7493568"/>
        <c:crosses val="autoZero"/>
        <c:auto val="1"/>
        <c:lblAlgn val="ctr"/>
        <c:lblOffset val="100"/>
        <c:noMultiLvlLbl val="0"/>
      </c:catAx>
      <c:valAx>
        <c:axId val="227493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728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SEPT/22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6733568"/>
        <c:axId val="227497600"/>
        <c:axId val="0"/>
      </c:bar3DChart>
      <c:catAx>
        <c:axId val="22673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7497600"/>
        <c:crosses val="autoZero"/>
        <c:auto val="1"/>
        <c:lblAlgn val="ctr"/>
        <c:lblOffset val="100"/>
        <c:noMultiLvlLbl val="0"/>
      </c:catAx>
      <c:valAx>
        <c:axId val="227497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6733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17</c:v>
                </c:pt>
                <c:pt idx="8">
                  <c:v>28</c:v>
                </c:pt>
                <c:pt idx="9">
                  <c:v>24</c:v>
                </c:pt>
                <c:pt idx="10">
                  <c:v>12</c:v>
                </c:pt>
                <c:pt idx="11">
                  <c:v>16</c:v>
                </c:pt>
                <c:pt idx="12">
                  <c:v>14</c:v>
                </c:pt>
                <c:pt idx="13">
                  <c:v>17</c:v>
                </c:pt>
                <c:pt idx="14">
                  <c:v>25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17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27394048"/>
        <c:axId val="227889088"/>
        <c:axId val="0"/>
      </c:bar3DChart>
      <c:catAx>
        <c:axId val="22739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7889088"/>
        <c:crosses val="autoZero"/>
        <c:auto val="1"/>
        <c:lblAlgn val="ctr"/>
        <c:lblOffset val="100"/>
        <c:noMultiLvlLbl val="0"/>
      </c:catAx>
      <c:valAx>
        <c:axId val="227889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2739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17</c:v>
                </c:pt>
                <c:pt idx="8">
                  <c:v>28</c:v>
                </c:pt>
                <c:pt idx="9">
                  <c:v>24</c:v>
                </c:pt>
                <c:pt idx="10">
                  <c:v>12</c:v>
                </c:pt>
                <c:pt idx="11">
                  <c:v>16</c:v>
                </c:pt>
                <c:pt idx="12">
                  <c:v>14</c:v>
                </c:pt>
                <c:pt idx="13">
                  <c:v>17</c:v>
                </c:pt>
                <c:pt idx="14">
                  <c:v>25</c:v>
                </c:pt>
                <c:pt idx="15">
                  <c:v>19</c:v>
                </c:pt>
                <c:pt idx="16">
                  <c:v>19</c:v>
                </c:pt>
                <c:pt idx="17">
                  <c:v>18</c:v>
                </c:pt>
                <c:pt idx="18">
                  <c:v>17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7571200"/>
        <c:axId val="228076352"/>
        <c:axId val="0"/>
      </c:bar3DChart>
      <c:catAx>
        <c:axId val="227571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8076352"/>
        <c:crosses val="autoZero"/>
        <c:auto val="1"/>
        <c:lblAlgn val="ctr"/>
        <c:lblOffset val="100"/>
        <c:noMultiLvlLbl val="0"/>
      </c:catAx>
      <c:valAx>
        <c:axId val="228076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757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EBRIEDAD'!$C$42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EBRIEDAD'!$B$44:$B$59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EBRIEDAD'!$C$44:$C$59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8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7572224"/>
        <c:axId val="228077504"/>
        <c:axId val="0"/>
      </c:bar3DChart>
      <c:catAx>
        <c:axId val="22757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8077504"/>
        <c:crosses val="autoZero"/>
        <c:auto val="1"/>
        <c:lblAlgn val="ctr"/>
        <c:lblOffset val="100"/>
        <c:noMultiLvlLbl val="0"/>
      </c:catAx>
      <c:valAx>
        <c:axId val="2280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757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283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7573248"/>
        <c:axId val="228116160"/>
        <c:axId val="0"/>
      </c:bar3DChart>
      <c:catAx>
        <c:axId val="227573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28116160"/>
        <c:crosses val="autoZero"/>
        <c:auto val="1"/>
        <c:lblAlgn val="ctr"/>
        <c:lblOffset val="100"/>
        <c:noMultiLvlLbl val="0"/>
      </c:catAx>
      <c:valAx>
        <c:axId val="22811616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2757324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32</xdr:row>
      <xdr:rowOff>24499</xdr:rowOff>
    </xdr:from>
    <xdr:to>
      <xdr:col>2</xdr:col>
      <xdr:colOff>457200</xdr:colOff>
      <xdr:row>39</xdr:row>
      <xdr:rowOff>93663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76571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1514475</xdr:colOff>
      <xdr:row>39</xdr:row>
      <xdr:rowOff>38918</xdr:rowOff>
    </xdr:from>
    <xdr:to>
      <xdr:col>2</xdr:col>
      <xdr:colOff>3714750</xdr:colOff>
      <xdr:row>44</xdr:row>
      <xdr:rowOff>61480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750651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942975</xdr:colOff>
      <xdr:row>5</xdr:row>
      <xdr:rowOff>228600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95325" y="38100"/>
          <a:ext cx="8096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107606</xdr:colOff>
      <xdr:row>0</xdr:row>
      <xdr:rowOff>216725</xdr:rowOff>
    </xdr:from>
    <xdr:to>
      <xdr:col>11</xdr:col>
      <xdr:colOff>428625</xdr:colOff>
      <xdr:row>7</xdr:row>
      <xdr:rowOff>17931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56456" y="216725"/>
          <a:ext cx="1130644" cy="1325206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6</xdr:row>
      <xdr:rowOff>154894</xdr:rowOff>
    </xdr:from>
    <xdr:to>
      <xdr:col>9</xdr:col>
      <xdr:colOff>948797</xdr:colOff>
      <xdr:row>7</xdr:row>
      <xdr:rowOff>38688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57226" y="1516969"/>
          <a:ext cx="904504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212724</xdr:colOff>
      <xdr:row>7</xdr:row>
      <xdr:rowOff>83138</xdr:rowOff>
    </xdr:from>
    <xdr:to>
      <xdr:col>10</xdr:col>
      <xdr:colOff>209550</xdr:colOff>
      <xdr:row>7</xdr:row>
      <xdr:rowOff>128857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936624" y="1607138"/>
          <a:ext cx="91217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8</xdr:col>
      <xdr:colOff>733425</xdr:colOff>
      <xdr:row>34</xdr:row>
      <xdr:rowOff>59572</xdr:rowOff>
    </xdr:from>
    <xdr:to>
      <xdr:col>11</xdr:col>
      <xdr:colOff>28575</xdr:colOff>
      <xdr:row>39</xdr:row>
      <xdr:rowOff>64755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682232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300037</xdr:colOff>
      <xdr:row>17</xdr:row>
      <xdr:rowOff>161925</xdr:rowOff>
    </xdr:from>
    <xdr:to>
      <xdr:col>8</xdr:col>
      <xdr:colOff>647700</xdr:colOff>
      <xdr:row>33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57150</xdr:colOff>
      <xdr:row>0</xdr:row>
      <xdr:rowOff>142876</xdr:rowOff>
    </xdr:from>
    <xdr:to>
      <xdr:col>2</xdr:col>
      <xdr:colOff>1047750</xdr:colOff>
      <xdr:row>6</xdr:row>
      <xdr:rowOff>66675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81050" y="142876"/>
          <a:ext cx="990600" cy="1285874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336206</xdr:colOff>
      <xdr:row>1</xdr:row>
      <xdr:rowOff>133351</xdr:rowOff>
    </xdr:from>
    <xdr:to>
      <xdr:col>17</xdr:col>
      <xdr:colOff>297595</xdr:colOff>
      <xdr:row>4</xdr:row>
      <xdr:rowOff>238126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94256" y="295276"/>
          <a:ext cx="1190114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30</xdr:row>
      <xdr:rowOff>36180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295275</xdr:colOff>
      <xdr:row>22</xdr:row>
      <xdr:rowOff>95250</xdr:rowOff>
    </xdr:from>
    <xdr:to>
      <xdr:col>3</xdr:col>
      <xdr:colOff>38100</xdr:colOff>
      <xdr:row>29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4914900"/>
          <a:ext cx="22574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8</xdr:row>
      <xdr:rowOff>38101</xdr:rowOff>
    </xdr:from>
    <xdr:to>
      <xdr:col>13</xdr:col>
      <xdr:colOff>714375</xdr:colOff>
      <xdr:row>24</xdr:row>
      <xdr:rowOff>104776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1123950</xdr:colOff>
      <xdr:row>4</xdr:row>
      <xdr:rowOff>104775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61950" y="123825"/>
          <a:ext cx="1028700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266700</xdr:colOff>
      <xdr:row>1</xdr:row>
      <xdr:rowOff>25400</xdr:rowOff>
    </xdr:from>
    <xdr:to>
      <xdr:col>13</xdr:col>
      <xdr:colOff>792402</xdr:colOff>
      <xdr:row>6</xdr:row>
      <xdr:rowOff>165099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861800" y="381000"/>
          <a:ext cx="1338502" cy="1689099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0</xdr:rowOff>
    </xdr:from>
    <xdr:to>
      <xdr:col>11</xdr:col>
      <xdr:colOff>800100</xdr:colOff>
      <xdr:row>5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96900" y="1727200"/>
          <a:ext cx="109855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622300</xdr:colOff>
      <xdr:row>5</xdr:row>
      <xdr:rowOff>101600</xdr:rowOff>
    </xdr:from>
    <xdr:to>
      <xdr:col>12</xdr:col>
      <xdr:colOff>279400</xdr:colOff>
      <xdr:row>5</xdr:row>
      <xdr:rowOff>147319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93800" y="1828800"/>
          <a:ext cx="10680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76200</xdr:rowOff>
    </xdr:from>
    <xdr:to>
      <xdr:col>2</xdr:col>
      <xdr:colOff>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064500"/>
          <a:ext cx="28829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4</xdr:row>
      <xdr:rowOff>127000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09600" y="25400"/>
          <a:ext cx="1206500" cy="1638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698500</xdr:colOff>
      <xdr:row>1</xdr:row>
      <xdr:rowOff>25400</xdr:rowOff>
    </xdr:from>
    <xdr:to>
      <xdr:col>13</xdr:col>
      <xdr:colOff>411402</xdr:colOff>
      <xdr:row>8</xdr:row>
      <xdr:rowOff>88899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125200" y="368300"/>
          <a:ext cx="1338502" cy="1689099"/>
        </a:xfrm>
        <a:prstGeom prst="rect">
          <a:avLst/>
        </a:prstGeom>
      </xdr:spPr>
    </xdr:pic>
    <xdr:clientData/>
  </xdr:twoCellAnchor>
  <xdr:twoCellAnchor>
    <xdr:from>
      <xdr:col>0</xdr:col>
      <xdr:colOff>368300</xdr:colOff>
      <xdr:row>6</xdr:row>
      <xdr:rowOff>12700</xdr:rowOff>
    </xdr:from>
    <xdr:to>
      <xdr:col>11</xdr:col>
      <xdr:colOff>469900</xdr:colOff>
      <xdr:row>6</xdr:row>
      <xdr:rowOff>58419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68300" y="1600200"/>
          <a:ext cx="105283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76200</xdr:colOff>
      <xdr:row>6</xdr:row>
      <xdr:rowOff>144781</xdr:rowOff>
    </xdr:from>
    <xdr:to>
      <xdr:col>11</xdr:col>
      <xdr:colOff>596900</xdr:colOff>
      <xdr:row>7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flipV="1">
          <a:off x="596900" y="1732281"/>
          <a:ext cx="10426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1485900</xdr:colOff>
      <xdr:row>5</xdr:row>
      <xdr:rowOff>139700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57300" cy="153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784764</xdr:colOff>
      <xdr:row>2</xdr:row>
      <xdr:rowOff>101600</xdr:rowOff>
    </xdr:from>
    <xdr:to>
      <xdr:col>13</xdr:col>
      <xdr:colOff>487602</xdr:colOff>
      <xdr:row>10</xdr:row>
      <xdr:rowOff>139699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198764" y="609600"/>
          <a:ext cx="1328438" cy="1676399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7</xdr:row>
      <xdr:rowOff>139700</xdr:rowOff>
    </xdr:from>
    <xdr:to>
      <xdr:col>11</xdr:col>
      <xdr:colOff>495300</xdr:colOff>
      <xdr:row>7</xdr:row>
      <xdr:rowOff>185419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82600" y="1714500"/>
          <a:ext cx="104267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342900</xdr:colOff>
      <xdr:row>8</xdr:row>
      <xdr:rowOff>55881</xdr:rowOff>
    </xdr:from>
    <xdr:to>
      <xdr:col>12</xdr:col>
      <xdr:colOff>25400</xdr:colOff>
      <xdr:row>8</xdr:row>
      <xdr:rowOff>101600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850900" y="1821181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1422400</xdr:colOff>
      <xdr:row>7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44600" cy="1663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46762</xdr:colOff>
      <xdr:row>0</xdr:row>
      <xdr:rowOff>76200</xdr:rowOff>
    </xdr:from>
    <xdr:to>
      <xdr:col>8</xdr:col>
      <xdr:colOff>1209675</xdr:colOff>
      <xdr:row>4</xdr:row>
      <xdr:rowOff>231774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352562" y="76200"/>
          <a:ext cx="1162913" cy="1412874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4</xdr:row>
      <xdr:rowOff>249556</xdr:rowOff>
    </xdr:from>
    <xdr:to>
      <xdr:col>8</xdr:col>
      <xdr:colOff>18344</xdr:colOff>
      <xdr:row>5</xdr:row>
      <xdr:rowOff>9525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9550" y="1325881"/>
          <a:ext cx="811459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485773</xdr:colOff>
      <xdr:row>5</xdr:row>
      <xdr:rowOff>38100</xdr:rowOff>
    </xdr:from>
    <xdr:to>
      <xdr:col>8</xdr:col>
      <xdr:colOff>133350</xdr:colOff>
      <xdr:row>5</xdr:row>
      <xdr:rowOff>83819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85773" y="1400175"/>
          <a:ext cx="7953377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276226</xdr:colOff>
      <xdr:row>39</xdr:row>
      <xdr:rowOff>266700</xdr:rowOff>
    </xdr:from>
    <xdr:to>
      <xdr:col>2</xdr:col>
      <xdr:colOff>335587</xdr:colOff>
      <xdr:row>42</xdr:row>
      <xdr:rowOff>127036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12068175"/>
          <a:ext cx="2173911" cy="812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514350</xdr:colOff>
      <xdr:row>4</xdr:row>
      <xdr:rowOff>19049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161925" y="57150"/>
          <a:ext cx="914400" cy="121919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551589</xdr:colOff>
      <xdr:row>0</xdr:row>
      <xdr:rowOff>209550</xdr:rowOff>
    </xdr:from>
    <xdr:to>
      <xdr:col>7</xdr:col>
      <xdr:colOff>504826</xdr:colOff>
      <xdr:row>8</xdr:row>
      <xdr:rowOff>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00114" y="209550"/>
          <a:ext cx="1058137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5</xdr:row>
      <xdr:rowOff>20956</xdr:rowOff>
    </xdr:from>
    <xdr:to>
      <xdr:col>6</xdr:col>
      <xdr:colOff>400051</xdr:colOff>
      <xdr:row>5</xdr:row>
      <xdr:rowOff>66675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1278256"/>
          <a:ext cx="72675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133350</xdr:rowOff>
    </xdr:from>
    <xdr:to>
      <xdr:col>6</xdr:col>
      <xdr:colOff>685800</xdr:colOff>
      <xdr:row>7</xdr:row>
      <xdr:rowOff>7620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42925" y="139065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37</xdr:row>
      <xdr:rowOff>291504</xdr:rowOff>
    </xdr:from>
    <xdr:to>
      <xdr:col>4</xdr:col>
      <xdr:colOff>1123951</xdr:colOff>
      <xdr:row>40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11159529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81</xdr:row>
      <xdr:rowOff>76200</xdr:rowOff>
    </xdr:from>
    <xdr:to>
      <xdr:col>4</xdr:col>
      <xdr:colOff>847725</xdr:colOff>
      <xdr:row>85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142875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52450" y="0"/>
          <a:ext cx="981075" cy="12382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41</xdr:row>
      <xdr:rowOff>381000</xdr:rowOff>
    </xdr:from>
    <xdr:to>
      <xdr:col>8</xdr:col>
      <xdr:colOff>495301</xdr:colOff>
      <xdr:row>62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989738</xdr:colOff>
      <xdr:row>1</xdr:row>
      <xdr:rowOff>9525</xdr:rowOff>
    </xdr:from>
    <xdr:to>
      <xdr:col>8</xdr:col>
      <xdr:colOff>239163</xdr:colOff>
      <xdr:row>6</xdr:row>
      <xdr:rowOff>28575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990613" y="171450"/>
          <a:ext cx="1163950" cy="136207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5</xdr:row>
      <xdr:rowOff>135256</xdr:rowOff>
    </xdr:from>
    <xdr:to>
      <xdr:col>6</xdr:col>
      <xdr:colOff>495300</xdr:colOff>
      <xdr:row>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33350" y="1478281"/>
          <a:ext cx="73628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219074</xdr:colOff>
      <xdr:row>6</xdr:row>
      <xdr:rowOff>47625</xdr:rowOff>
    </xdr:from>
    <xdr:to>
      <xdr:col>6</xdr:col>
      <xdr:colOff>904874</xdr:colOff>
      <xdr:row>6</xdr:row>
      <xdr:rowOff>93345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400049" y="1552575"/>
          <a:ext cx="75057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238125</xdr:colOff>
      <xdr:row>72</xdr:row>
      <xdr:rowOff>190500</xdr:rowOff>
    </xdr:from>
    <xdr:to>
      <xdr:col>8</xdr:col>
      <xdr:colOff>523875</xdr:colOff>
      <xdr:row>76</xdr:row>
      <xdr:rowOff>87954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21764625"/>
          <a:ext cx="220027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33</xdr:row>
      <xdr:rowOff>276225</xdr:rowOff>
    </xdr:from>
    <xdr:to>
      <xdr:col>8</xdr:col>
      <xdr:colOff>295275</xdr:colOff>
      <xdr:row>36</xdr:row>
      <xdr:rowOff>230829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858500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104775</xdr:rowOff>
    </xdr:from>
    <xdr:to>
      <xdr:col>1</xdr:col>
      <xdr:colOff>1200150</xdr:colOff>
      <xdr:row>5</xdr:row>
      <xdr:rowOff>95250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104775"/>
          <a:ext cx="1066800" cy="13335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3</xdr:row>
      <xdr:rowOff>276225</xdr:rowOff>
    </xdr:from>
    <xdr:to>
      <xdr:col>2</xdr:col>
      <xdr:colOff>2409825</xdr:colOff>
      <xdr:row>3</xdr:row>
      <xdr:rowOff>321944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14325" y="1524000"/>
          <a:ext cx="65436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95249</xdr:colOff>
      <xdr:row>4</xdr:row>
      <xdr:rowOff>55244</xdr:rowOff>
    </xdr:from>
    <xdr:to>
      <xdr:col>2</xdr:col>
      <xdr:colOff>2438400</xdr:colOff>
      <xdr:row>4</xdr:row>
      <xdr:rowOff>100963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28624" y="1636394"/>
          <a:ext cx="64579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2447925</xdr:colOff>
      <xdr:row>39</xdr:row>
      <xdr:rowOff>323851</xdr:rowOff>
    </xdr:from>
    <xdr:to>
      <xdr:col>2</xdr:col>
      <xdr:colOff>639846</xdr:colOff>
      <xdr:row>42</xdr:row>
      <xdr:rowOff>116530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1068051"/>
          <a:ext cx="230672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152400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2382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11</xdr:col>
      <xdr:colOff>698500</xdr:colOff>
      <xdr:row>1</xdr:row>
      <xdr:rowOff>228600</xdr:rowOff>
    </xdr:from>
    <xdr:to>
      <xdr:col>13</xdr:col>
      <xdr:colOff>624992</xdr:colOff>
      <xdr:row>7</xdr:row>
      <xdr:rowOff>139700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756900" y="419100"/>
          <a:ext cx="1552092" cy="1803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12700</xdr:rowOff>
    </xdr:from>
    <xdr:to>
      <xdr:col>11</xdr:col>
      <xdr:colOff>561576</xdr:colOff>
      <xdr:row>7</xdr:row>
      <xdr:rowOff>58419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2095500"/>
          <a:ext cx="101246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7</xdr:row>
      <xdr:rowOff>112394</xdr:rowOff>
    </xdr:from>
    <xdr:to>
      <xdr:col>11</xdr:col>
      <xdr:colOff>698499</xdr:colOff>
      <xdr:row>7</xdr:row>
      <xdr:rowOff>165100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2195194"/>
          <a:ext cx="100076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30</xdr:row>
      <xdr:rowOff>25400</xdr:rowOff>
    </xdr:from>
    <xdr:to>
      <xdr:col>2</xdr:col>
      <xdr:colOff>457200</xdr:colOff>
      <xdr:row>35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406399</xdr:colOff>
      <xdr:row>37</xdr:row>
      <xdr:rowOff>165100</xdr:rowOff>
    </xdr:from>
    <xdr:to>
      <xdr:col>13</xdr:col>
      <xdr:colOff>277654</xdr:colOff>
      <xdr:row>46</xdr:row>
      <xdr:rowOff>75519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64799" y="9512300"/>
          <a:ext cx="1496855" cy="1739219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46</xdr:row>
      <xdr:rowOff>62819</xdr:rowOff>
    </xdr:from>
    <xdr:to>
      <xdr:col>11</xdr:col>
      <xdr:colOff>231376</xdr:colOff>
      <xdr:row>46</xdr:row>
      <xdr:rowOff>108538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165100" y="11238819"/>
          <a:ext cx="101246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25398</xdr:colOff>
      <xdr:row>46</xdr:row>
      <xdr:rowOff>175213</xdr:rowOff>
    </xdr:from>
    <xdr:to>
      <xdr:col>11</xdr:col>
      <xdr:colOff>469899</xdr:colOff>
      <xdr:row>47</xdr:row>
      <xdr:rowOff>37419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520698" y="11351213"/>
          <a:ext cx="100076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88900</xdr:colOff>
      <xdr:row>71</xdr:row>
      <xdr:rowOff>203200</xdr:rowOff>
    </xdr:from>
    <xdr:to>
      <xdr:col>13</xdr:col>
      <xdr:colOff>317500</xdr:colOff>
      <xdr:row>76</xdr:row>
      <xdr:rowOff>49698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6421100"/>
          <a:ext cx="26670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1600200</xdr:colOff>
      <xdr:row>6</xdr:row>
      <xdr:rowOff>139700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231900" cy="176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317500</xdr:colOff>
      <xdr:row>37</xdr:row>
      <xdr:rowOff>139700</xdr:rowOff>
    </xdr:from>
    <xdr:to>
      <xdr:col>1</xdr:col>
      <xdr:colOff>1193800</xdr:colOff>
      <xdr:row>46</xdr:row>
      <xdr:rowOff>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17500" y="9486900"/>
          <a:ext cx="1371600" cy="16891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3" dataDxfId="121" headerRowBorderDxfId="122" tableBorderDxfId="120" totalsRowBorderDxfId="119">
  <tableColumns count="3">
    <tableColumn id="1" xr3:uid="{00000000-0010-0000-0000-000001000000}" name="CONCEPTO" dataDxfId="118"/>
    <tableColumn id="2" xr3:uid="{00000000-0010-0000-0000-000002000000}" name="SEPT /23" dataDxfId="117"/>
    <tableColumn id="3" xr3:uid="{00000000-0010-0000-0000-000003000000}" name="SEPT/22" dataDxfId="11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39" totalsRowShown="0" headerRowDxfId="54" dataDxfId="52" headerRowBorderDxfId="53" tableBorderDxfId="51" headerRowCellStyle="Normal 2">
  <tableColumns count="2">
    <tableColumn id="1" xr3:uid="{00000000-0010-0000-0900-000001000000}" name="VEHICULO" dataDxfId="50" dataCellStyle="Normal 2"/>
    <tableColumn id="2" xr3:uid="{00000000-0010-0000-0900-000002000000}" name="CANTIDAD" dataDxfId="4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47" headerRowBorderDxfId="48" tableBorderDxfId="46">
  <tableColumns count="2">
    <tableColumn id="1" xr3:uid="{00000000-0010-0000-0A00-000001000000}" name="CONCEPTO" dataDxfId="45"/>
    <tableColumn id="2" xr3:uid="{00000000-0010-0000-0A00-000002000000}" name="Columna1" dataDxfId="4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7" totalsRowShown="0" headerRowDxfId="43" dataDxfId="41" headerRowBorderDxfId="42" tableBorderDxfId="40" totalsRowBorderDxfId="39">
  <tableColumns count="2">
    <tableColumn id="1" xr3:uid="{00000000-0010-0000-0B00-000001000000}" name="CRUCERO" dataDxfId="38"/>
    <tableColumn id="2" xr3:uid="{00000000-0010-0000-0B00-000002000000}" name="No. INCIDENTES" dataDxfId="3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36" dataDxfId="34" headerRowBorderDxfId="35" tableBorderDxfId="33">
  <tableColumns count="3">
    <tableColumn id="1" xr3:uid="{00000000-0010-0000-0C00-000001000000}" name="CONCEPTO" dataDxfId="32"/>
    <tableColumn id="2" xr3:uid="{00000000-0010-0000-0C00-000002000000}" name="SEPT /23" dataDxfId="31"/>
    <tableColumn id="3" xr3:uid="{00000000-0010-0000-0C00-000003000000}" name="SEPT/22" dataDxfId="3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a13" displayName="Tabla13" ref="C10:J15" totalsRowShown="0" headerRowDxfId="29" dataDxfId="27" headerRowBorderDxfId="28" tableBorderDxfId="26">
  <tableColumns count="8">
    <tableColumn id="1" xr3:uid="{00000000-0010-0000-0D00-000001000000}" name="Columna1" dataDxfId="25"/>
    <tableColumn id="2" xr3:uid="{00000000-0010-0000-0D00-000002000000}" name="CUMPLIDOS" dataDxfId="24"/>
    <tableColumn id="3" xr3:uid="{00000000-0010-0000-0D00-000003000000}" name="FALTA DE MERITOS" dataDxfId="23"/>
    <tableColumn id="4" xr3:uid="{00000000-0010-0000-0D00-000004000000}" name="TRABAJO COMUNITARIO" dataDxfId="22"/>
    <tableColumn id="5" xr3:uid="{00000000-0010-0000-0D00-000005000000}" name="PREESC. MÉDICA" dataDxfId="21"/>
    <tableColumn id="6" xr3:uid="{00000000-0010-0000-0D00-000006000000}" name="A.A." dataDxfId="20"/>
    <tableColumn id="7" xr3:uid="{00000000-0010-0000-0D00-000007000000}" name="OTROS" dataDxfId="19"/>
    <tableColumn id="9" xr3:uid="{00000000-0010-0000-0D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Tabla8" displayName="Tabla8" ref="B10:G14" totalsRowShown="0" headerRowDxfId="17" dataDxfId="16" tableBorderDxfId="15">
  <tableColumns count="6">
    <tableColumn id="1" xr3:uid="{00000000-0010-0000-0E00-000001000000}" name="Columna1" dataDxfId="14"/>
    <tableColumn id="2" xr3:uid="{00000000-0010-0000-0E00-000002000000}" name="ASUNTOS INTERNOS" dataDxfId="13"/>
    <tableColumn id="3" xr3:uid="{00000000-0010-0000-0E00-000003000000}" name="COLEGIADO" dataDxfId="12"/>
    <tableColumn id="4" xr3:uid="{00000000-0010-0000-0E00-000004000000}" name="JUZGADO III" dataDxfId="11"/>
    <tableColumn id="5" xr3:uid="{00000000-0010-0000-0E00-000005000000}" name="JUZGADO IV" dataDxfId="10"/>
    <tableColumn id="6" xr3:uid="{00000000-0010-0000-0E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la9" displayName="Tabla9" ref="B17:G22" totalsRowShown="0" headerRowDxfId="8" dataDxfId="7" tableBorderDxfId="6">
  <tableColumns count="6">
    <tableColumn id="1" xr3:uid="{00000000-0010-0000-0F00-000001000000}" name="Columna1" dataDxfId="5"/>
    <tableColumn id="2" xr3:uid="{00000000-0010-0000-0F00-000002000000}" name="ASUNTOS INTERNOS" dataDxfId="4"/>
    <tableColumn id="3" xr3:uid="{00000000-0010-0000-0F00-000003000000}" name="JUZGADO I" dataDxfId="3"/>
    <tableColumn id="4" xr3:uid="{00000000-0010-0000-0F00-000004000000}" name="JUZGADO III" dataDxfId="2">
      <calculatedColumnFormula>E15+E16</calculatedColumnFormula>
    </tableColumn>
    <tableColumn id="5" xr3:uid="{00000000-0010-0000-0F00-000005000000}" name="JUZGADO IV" dataDxfId="1"/>
    <tableColumn id="6" xr3:uid="{00000000-0010-0000-0F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5" dataDxfId="113" headerRowBorderDxfId="114" tableBorderDxfId="112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1" dataCellStyle="Normal 2"/>
    <tableColumn id="2" xr3:uid="{00000000-0010-0000-0100-000002000000}" name="SEPT /23" dataDxfId="110" dataCellStyle="Normal 2"/>
    <tableColumn id="3" xr3:uid="{00000000-0010-0000-0100-000003000000}" name="SEPT/22" dataDxfId="10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8" dataDxfId="106" headerRowBorderDxfId="107" tableBorderDxfId="105">
  <tableColumns count="3">
    <tableColumn id="1" xr3:uid="{00000000-0010-0000-0200-000001000000}" name="CONCEPTO" dataDxfId="104" dataCellStyle="Normal 2"/>
    <tableColumn id="2" xr3:uid="{00000000-0010-0000-0200-000002000000}" name="SEPT /23" dataDxfId="103" dataCellStyle="Normal 2"/>
    <tableColumn id="3" xr3:uid="{00000000-0010-0000-0200-000003000000}" name="SEPT/22" dataDxfId="10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1" dataDxfId="99" headerRowBorderDxfId="100" tableBorderDxfId="98">
  <tableColumns count="3">
    <tableColumn id="1" xr3:uid="{00000000-0010-0000-0300-000001000000}" name="CONCEPTO" dataDxfId="97" dataCellStyle="Normal 2"/>
    <tableColumn id="2" xr3:uid="{00000000-0010-0000-0300-000002000000}" name="SEPT /23" dataDxfId="96" dataCellStyle="Normal 2"/>
    <tableColumn id="3" xr3:uid="{00000000-0010-0000-0300-000003000000}" name="SEPT/22" dataDxfId="9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4" dataDxfId="92" headerRowBorderDxfId="93" tableBorderDxfId="91" headerRowCellStyle="Normal 2">
  <tableColumns count="6">
    <tableColumn id="1" xr3:uid="{00000000-0010-0000-0400-000001000000}" name="EDAD" dataDxfId="90"/>
    <tableColumn id="2" xr3:uid="{00000000-0010-0000-0400-000002000000}" name="CHOQUES" dataDxfId="89"/>
    <tableColumn id="3" xr3:uid="{00000000-0010-0000-0400-000003000000}" name="ATROPELLOS" dataDxfId="88"/>
    <tableColumn id="4" xr3:uid="{00000000-0010-0000-0400-000004000000}" name="VOLCADURAS" dataDxfId="87"/>
    <tableColumn id="5" xr3:uid="{00000000-0010-0000-0400-000005000000}" name="CAIDA DE PERSONA" dataDxfId="86"/>
    <tableColumn id="6" xr3:uid="{00000000-0010-0000-0400-000006000000}" name="COMPUTO" dataDxfId="8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4" dataDxfId="82" headerRowBorderDxfId="83" tableBorderDxfId="81" headerRowCellStyle="Normal 2" dataCellStyle="Normal 2">
  <tableColumns count="6">
    <tableColumn id="1" xr3:uid="{00000000-0010-0000-0500-000001000000}" name="HORA" dataDxfId="80"/>
    <tableColumn id="2" xr3:uid="{00000000-0010-0000-0500-000002000000}" name="CHOQUES" dataDxfId="79" dataCellStyle="Normal 2"/>
    <tableColumn id="3" xr3:uid="{00000000-0010-0000-0500-000003000000}" name="ATROPELLOS" dataDxfId="78" dataCellStyle="Normal 2"/>
    <tableColumn id="4" xr3:uid="{00000000-0010-0000-0500-000004000000}" name="VOLCADURAS" dataDxfId="77" dataCellStyle="Normal 2"/>
    <tableColumn id="5" xr3:uid="{00000000-0010-0000-0500-000005000000}" name="CAIDA DE PERSONA" dataDxfId="76" dataCellStyle="Normal 2"/>
    <tableColumn id="6" xr3:uid="{00000000-0010-0000-0500-000006000000}" name="COMPUTO" dataDxfId="7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4" dataDxfId="72" headerRowBorderDxfId="73" tableBorderDxfId="71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0"/>
    <tableColumn id="2" xr3:uid="{00000000-0010-0000-0600-000002000000}" name="ESTADO  DE EBRIEDAD" dataDxfId="6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2:C60" totalsRowShown="0" headerRowDxfId="68" dataDxfId="66" headerRowBorderDxfId="67" tableBorderDxfId="65" totalsRowBorderDxfId="64" headerRowCellStyle="Normal 2" dataCellStyle="Normal 2">
  <sortState xmlns:xlrd2="http://schemas.microsoft.com/office/spreadsheetml/2017/richdata2" ref="B45:C62">
    <sortCondition ref="B45:B62"/>
  </sortState>
  <tableColumns count="2">
    <tableColumn id="1" xr3:uid="{00000000-0010-0000-0700-000001000000}" name="EDAD" dataDxfId="63"/>
    <tableColumn id="2" xr3:uid="{00000000-0010-0000-0700-000002000000}" name="ESTADO  DE EBRIEDAD" dataDxfId="6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5:C67" totalsRowShown="0" headerRowDxfId="61" dataDxfId="59" headerRowBorderDxfId="60" tableBorderDxfId="58" totalsRowBorderDxfId="57" headerRowCellStyle="Normal 2">
  <autoFilter ref="B65:C67" xr:uid="{00000000-0009-0000-0100-000016000000}"/>
  <tableColumns count="2">
    <tableColumn id="1" xr3:uid="{00000000-0010-0000-0800-000001000000}" name="GENERO " dataDxfId="56" dataCellStyle="Normal 2"/>
    <tableColumn id="2" xr3:uid="{00000000-0010-0000-0800-000002000000}" name="E.E." dataDxfId="5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F12" sqref="F12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11" t="s">
        <v>166</v>
      </c>
      <c r="C2" s="311"/>
      <c r="D2" s="311"/>
      <c r="E2" s="311"/>
      <c r="F2" s="311"/>
      <c r="G2" s="311"/>
      <c r="H2" s="311"/>
    </row>
    <row r="3" spans="2:8" ht="34.5" customHeight="1">
      <c r="B3" s="311"/>
      <c r="C3" s="311"/>
      <c r="D3" s="311"/>
      <c r="E3" s="311"/>
      <c r="F3" s="311"/>
      <c r="G3" s="311"/>
      <c r="H3" s="311"/>
    </row>
    <row r="4" spans="2:8" ht="50.25" customHeight="1">
      <c r="B4" s="311"/>
      <c r="C4" s="311"/>
      <c r="D4" s="311"/>
      <c r="E4" s="311"/>
      <c r="F4" s="311"/>
      <c r="G4" s="311"/>
      <c r="H4" s="311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4" t="s">
        <v>0</v>
      </c>
      <c r="C10" s="205" t="s">
        <v>167</v>
      </c>
      <c r="D10" s="206" t="s">
        <v>153</v>
      </c>
    </row>
    <row r="11" spans="2:8" ht="30.95" customHeight="1">
      <c r="B11" s="202" t="s">
        <v>1</v>
      </c>
      <c r="C11" s="172">
        <v>293</v>
      </c>
      <c r="D11" s="158">
        <v>271</v>
      </c>
    </row>
    <row r="12" spans="2:8" ht="30.95" customHeight="1">
      <c r="B12" s="202" t="s">
        <v>2</v>
      </c>
      <c r="C12" s="172">
        <v>13</v>
      </c>
      <c r="D12" s="158">
        <v>8</v>
      </c>
    </row>
    <row r="13" spans="2:8" ht="30.95" customHeight="1">
      <c r="B13" s="202" t="s">
        <v>3</v>
      </c>
      <c r="C13" s="172">
        <v>10</v>
      </c>
      <c r="D13" s="158">
        <v>3</v>
      </c>
    </row>
    <row r="14" spans="2:8" ht="30.95" customHeight="1">
      <c r="B14" s="202" t="s">
        <v>4</v>
      </c>
      <c r="C14" s="172">
        <v>1</v>
      </c>
      <c r="D14" s="158">
        <v>1</v>
      </c>
    </row>
    <row r="15" spans="2:8" ht="12.75" customHeight="1">
      <c r="B15" s="202"/>
      <c r="C15" s="172"/>
      <c r="D15" s="158"/>
    </row>
    <row r="16" spans="2:8" ht="30.95" customHeight="1">
      <c r="B16" s="289" t="s">
        <v>5</v>
      </c>
      <c r="C16" s="305">
        <f>C11+C12+C13+C14</f>
        <v>317</v>
      </c>
      <c r="D16" s="305">
        <f>D11+D12+D13+D14</f>
        <v>283</v>
      </c>
    </row>
    <row r="17" spans="2:5" ht="12.75" customHeight="1">
      <c r="B17" s="202"/>
      <c r="C17" s="172"/>
      <c r="D17" s="158"/>
    </row>
    <row r="18" spans="2:5" ht="30.95" customHeight="1">
      <c r="B18" s="202" t="s">
        <v>6</v>
      </c>
      <c r="C18" s="172">
        <v>242</v>
      </c>
      <c r="D18" s="158">
        <v>190</v>
      </c>
    </row>
    <row r="19" spans="2:5" ht="30.95" customHeight="1">
      <c r="B19" s="203" t="s">
        <v>7</v>
      </c>
      <c r="C19" s="173">
        <v>3</v>
      </c>
      <c r="D19" s="159">
        <v>1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7"/>
  <sheetViews>
    <sheetView showGridLines="0" view="pageLayout" topLeftCell="A14" zoomScaleNormal="100" workbookViewId="0">
      <selection activeCell="F12" sqref="F12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42" t="s">
        <v>163</v>
      </c>
      <c r="D4" s="342"/>
    </row>
    <row r="5" spans="3:4" ht="12.75" customHeight="1">
      <c r="C5" s="342"/>
      <c r="D5" s="342"/>
    </row>
    <row r="6" spans="3:4" ht="24.75" customHeight="1">
      <c r="C6" s="342"/>
      <c r="D6" s="342"/>
    </row>
    <row r="7" spans="3:4" hidden="1"/>
    <row r="8" spans="3:4">
      <c r="C8" s="1" t="s">
        <v>162</v>
      </c>
    </row>
    <row r="9" spans="3:4" ht="13.5" thickBot="1"/>
    <row r="10" spans="3:4" ht="27" customHeight="1" thickBot="1">
      <c r="C10" s="340" t="s">
        <v>175</v>
      </c>
      <c r="D10" s="341"/>
    </row>
    <row r="11" spans="3:4" ht="15">
      <c r="C11" s="259" t="s">
        <v>104</v>
      </c>
      <c r="D11" s="260" t="s">
        <v>105</v>
      </c>
    </row>
    <row r="12" spans="3:4" ht="15.75">
      <c r="C12" s="261" t="s">
        <v>123</v>
      </c>
      <c r="D12" s="262"/>
    </row>
    <row r="13" spans="3:4" ht="15">
      <c r="C13" s="263" t="s">
        <v>180</v>
      </c>
      <c r="D13" s="264">
        <v>3</v>
      </c>
    </row>
    <row r="14" spans="3:4" ht="15">
      <c r="C14" s="265" t="s">
        <v>181</v>
      </c>
      <c r="D14" s="262">
        <v>3</v>
      </c>
    </row>
    <row r="15" spans="3:4" ht="15">
      <c r="C15" s="265" t="s">
        <v>182</v>
      </c>
      <c r="D15" s="266">
        <v>2</v>
      </c>
    </row>
    <row r="16" spans="3:4" ht="15">
      <c r="C16" s="265" t="s">
        <v>183</v>
      </c>
      <c r="D16" s="262">
        <v>2</v>
      </c>
    </row>
    <row r="17" spans="3:4" ht="15">
      <c r="C17" s="265" t="s">
        <v>184</v>
      </c>
      <c r="D17" s="262">
        <v>2</v>
      </c>
    </row>
    <row r="18" spans="3:4" ht="15">
      <c r="C18" s="265" t="s">
        <v>185</v>
      </c>
      <c r="D18" s="262">
        <v>2</v>
      </c>
    </row>
    <row r="19" spans="3:4" ht="15">
      <c r="C19" s="265" t="s">
        <v>186</v>
      </c>
      <c r="D19" s="262">
        <v>2</v>
      </c>
    </row>
    <row r="20" spans="3:4" ht="15">
      <c r="C20" s="265" t="s">
        <v>187</v>
      </c>
      <c r="D20" s="262">
        <v>2</v>
      </c>
    </row>
    <row r="21" spans="3:4" ht="15">
      <c r="C21" s="265" t="s">
        <v>188</v>
      </c>
      <c r="D21" s="262">
        <v>2</v>
      </c>
    </row>
    <row r="22" spans="3:4" ht="15">
      <c r="C22" s="265" t="s">
        <v>189</v>
      </c>
      <c r="D22" s="266">
        <v>2</v>
      </c>
    </row>
    <row r="23" spans="3:4" ht="15">
      <c r="C23" s="265"/>
      <c r="D23" s="266"/>
    </row>
    <row r="24" spans="3:4" ht="15">
      <c r="C24" s="268"/>
      <c r="D24" s="267"/>
    </row>
    <row r="25" spans="3:4" ht="15">
      <c r="C25" s="268" t="s">
        <v>146</v>
      </c>
      <c r="D25" s="267"/>
    </row>
    <row r="26" spans="3:4" ht="15">
      <c r="C26" s="265" t="s">
        <v>190</v>
      </c>
      <c r="D26" s="267">
        <v>2</v>
      </c>
    </row>
    <row r="27" spans="3:4" ht="15">
      <c r="C27" s="265"/>
      <c r="D27" s="266"/>
    </row>
    <row r="28" spans="3:4" ht="15">
      <c r="C28" s="265"/>
      <c r="D28" s="262"/>
    </row>
    <row r="29" spans="3:4" ht="15">
      <c r="C29" s="268" t="s">
        <v>147</v>
      </c>
      <c r="D29" s="262"/>
    </row>
    <row r="30" spans="3:4" ht="15">
      <c r="C30" s="265" t="s">
        <v>191</v>
      </c>
      <c r="D30" s="262">
        <v>3</v>
      </c>
    </row>
    <row r="31" spans="3:4" ht="15">
      <c r="C31" s="265" t="s">
        <v>192</v>
      </c>
      <c r="D31" s="262">
        <v>2</v>
      </c>
    </row>
    <row r="32" spans="3:4" ht="15">
      <c r="C32" s="265" t="s">
        <v>193</v>
      </c>
      <c r="D32" s="262">
        <v>2</v>
      </c>
    </row>
    <row r="33" spans="3:4" ht="15">
      <c r="C33" s="263" t="s">
        <v>194</v>
      </c>
      <c r="D33" s="264">
        <v>2</v>
      </c>
    </row>
    <row r="34" spans="3:4" ht="15">
      <c r="C34" s="265" t="s">
        <v>195</v>
      </c>
      <c r="D34" s="262">
        <v>1</v>
      </c>
    </row>
    <row r="35" spans="3:4" ht="15">
      <c r="C35" s="265" t="s">
        <v>196</v>
      </c>
      <c r="D35" s="262">
        <v>1</v>
      </c>
    </row>
    <row r="36" spans="3:4" ht="15">
      <c r="C36" s="265" t="s">
        <v>197</v>
      </c>
      <c r="D36" s="262">
        <v>1</v>
      </c>
    </row>
    <row r="37" spans="3:4" ht="15">
      <c r="C37" s="265" t="s">
        <v>198</v>
      </c>
      <c r="D37" s="264">
        <v>5</v>
      </c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topLeftCell="A16" zoomScale="75" zoomScaleNormal="100" zoomScaleSheetLayoutView="75" zoomScalePageLayoutView="75" workbookViewId="0">
      <selection activeCell="F12" sqref="F12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11" t="s">
        <v>176</v>
      </c>
      <c r="B6" s="311"/>
      <c r="C6" s="311"/>
      <c r="D6" s="311"/>
      <c r="E6" s="311"/>
      <c r="F6" s="311"/>
      <c r="G6" s="311"/>
      <c r="H6" s="311"/>
      <c r="I6" s="311"/>
      <c r="J6" s="311"/>
    </row>
    <row r="7" spans="1:15">
      <c r="A7" s="311"/>
      <c r="B7" s="311"/>
      <c r="C7" s="311"/>
      <c r="D7" s="311"/>
      <c r="E7" s="311"/>
      <c r="F7" s="311"/>
      <c r="G7" s="311"/>
      <c r="H7" s="311"/>
      <c r="I7" s="311"/>
      <c r="J7" s="311"/>
    </row>
    <row r="8" spans="1:15">
      <c r="A8" s="311"/>
      <c r="B8" s="311"/>
      <c r="C8" s="311"/>
      <c r="D8" s="311"/>
      <c r="E8" s="311"/>
      <c r="F8" s="311"/>
      <c r="G8" s="311"/>
      <c r="H8" s="311"/>
      <c r="I8" s="311"/>
      <c r="J8" s="311"/>
    </row>
    <row r="9" spans="1:15" ht="30" customHeight="1">
      <c r="A9" s="311"/>
      <c r="B9" s="311"/>
      <c r="C9" s="311"/>
      <c r="D9" s="311"/>
      <c r="E9" s="311"/>
      <c r="F9" s="311"/>
      <c r="G9" s="311"/>
      <c r="H9" s="311"/>
      <c r="I9" s="311"/>
      <c r="J9" s="311"/>
      <c r="K9" s="235"/>
      <c r="L9" s="235"/>
      <c r="M9" s="235"/>
      <c r="N9" s="235"/>
      <c r="O9" s="63"/>
    </row>
    <row r="11" spans="1:15">
      <c r="A11" s="9" t="s">
        <v>8</v>
      </c>
      <c r="B11" s="10"/>
      <c r="C11" s="10"/>
    </row>
    <row r="12" spans="1:15" ht="36" customHeight="1">
      <c r="A12" s="117" t="s">
        <v>0</v>
      </c>
      <c r="B12" s="205" t="s">
        <v>167</v>
      </c>
      <c r="C12" s="206" t="s">
        <v>153</v>
      </c>
    </row>
    <row r="13" spans="1:15" ht="30.95" customHeight="1">
      <c r="A13" s="118" t="s">
        <v>18</v>
      </c>
      <c r="B13" s="288">
        <v>496</v>
      </c>
      <c r="C13" s="121">
        <v>798</v>
      </c>
    </row>
    <row r="14" spans="1:15" ht="30.95" customHeight="1">
      <c r="A14" s="119" t="s">
        <v>19</v>
      </c>
      <c r="B14" s="288">
        <v>307</v>
      </c>
      <c r="C14" s="121">
        <v>540</v>
      </c>
    </row>
    <row r="15" spans="1:15" ht="23.25" customHeight="1">
      <c r="A15" s="119" t="s">
        <v>148</v>
      </c>
      <c r="B15" s="122"/>
      <c r="C15" s="121"/>
    </row>
    <row r="16" spans="1:15" ht="9" customHeight="1">
      <c r="A16" s="116"/>
      <c r="B16" s="123"/>
      <c r="C16" s="124"/>
    </row>
    <row r="17" spans="1:3" ht="30.95" customHeight="1">
      <c r="A17" s="120" t="s">
        <v>5</v>
      </c>
      <c r="B17" s="125">
        <f>B13+B14+B15</f>
        <v>803</v>
      </c>
      <c r="C17" s="294">
        <f>C13+C14+C15</f>
        <v>1338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/>
    <row r="21" spans="1:3" ht="30.95" customHeight="1" thickBot="1"/>
    <row r="22" spans="1:3" ht="30.95" customHeight="1" thickBot="1">
      <c r="A22" s="127" t="s">
        <v>130</v>
      </c>
      <c r="B22" s="128" t="s">
        <v>127</v>
      </c>
      <c r="C22" s="126" t="s">
        <v>128</v>
      </c>
    </row>
    <row r="23" spans="1:3" ht="30.95" customHeight="1" thickBot="1">
      <c r="A23" s="127" t="s">
        <v>129</v>
      </c>
      <c r="B23" s="128">
        <v>725</v>
      </c>
      <c r="C23" s="126">
        <v>78</v>
      </c>
    </row>
    <row r="24" spans="1:3" ht="30.95" customHeight="1" thickBot="1">
      <c r="A24" s="127" t="s">
        <v>5</v>
      </c>
      <c r="B24" s="343">
        <f>B23+C23</f>
        <v>803</v>
      </c>
      <c r="C24" s="344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L40"/>
  <sheetViews>
    <sheetView showGridLines="0" view="pageLayout" topLeftCell="A25" zoomScaleNormal="100" workbookViewId="0">
      <selection activeCell="F12" sqref="F12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1" spans="3:12" ht="23.25" customHeight="1"/>
    <row r="2" spans="3:12">
      <c r="C2" s="311" t="s">
        <v>177</v>
      </c>
      <c r="D2" s="311"/>
      <c r="E2" s="311"/>
      <c r="F2" s="311"/>
      <c r="G2" s="311"/>
      <c r="H2" s="311"/>
      <c r="I2" s="311"/>
      <c r="J2" s="311"/>
    </row>
    <row r="3" spans="3:12" ht="27" customHeight="1">
      <c r="C3" s="311"/>
      <c r="D3" s="311"/>
      <c r="E3" s="311"/>
      <c r="F3" s="311"/>
      <c r="G3" s="311"/>
      <c r="H3" s="311"/>
      <c r="I3" s="311"/>
      <c r="J3" s="311"/>
    </row>
    <row r="4" spans="3:12" ht="18.75" customHeight="1">
      <c r="C4" s="311"/>
      <c r="D4" s="311"/>
      <c r="E4" s="311"/>
      <c r="F4" s="311"/>
      <c r="G4" s="311"/>
      <c r="H4" s="311"/>
      <c r="I4" s="311"/>
      <c r="J4" s="311"/>
    </row>
    <row r="5" spans="3:12" ht="12.75" customHeight="1">
      <c r="D5" s="236"/>
      <c r="E5" s="236"/>
      <c r="F5" s="236"/>
      <c r="G5" s="236"/>
      <c r="H5" s="236"/>
      <c r="I5" s="236"/>
      <c r="J5" s="236"/>
    </row>
    <row r="6" spans="3:12" ht="12.75" customHeight="1">
      <c r="D6" s="236"/>
      <c r="E6" s="236"/>
      <c r="F6" s="236"/>
      <c r="G6" s="236"/>
      <c r="H6" s="236"/>
      <c r="I6" s="236"/>
      <c r="J6" s="236"/>
    </row>
    <row r="9" spans="3:12" ht="15.75" thickBot="1"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3:12" s="66" customFormat="1" ht="33" customHeight="1" thickBot="1">
      <c r="C10" s="280" t="s">
        <v>29</v>
      </c>
      <c r="D10" s="281" t="s">
        <v>131</v>
      </c>
      <c r="E10" s="278" t="s">
        <v>199</v>
      </c>
      <c r="F10" s="278" t="s">
        <v>200</v>
      </c>
      <c r="G10" s="278" t="s">
        <v>132</v>
      </c>
      <c r="H10" s="279" t="s">
        <v>133</v>
      </c>
      <c r="I10" s="286" t="s">
        <v>143</v>
      </c>
      <c r="J10" s="280" t="s">
        <v>5</v>
      </c>
      <c r="K10" s="154"/>
      <c r="L10" s="154"/>
    </row>
    <row r="11" spans="3:12" ht="16.5" thickBot="1">
      <c r="C11" s="284" t="s">
        <v>134</v>
      </c>
      <c r="D11" s="282">
        <v>237</v>
      </c>
      <c r="E11" s="277">
        <v>61</v>
      </c>
      <c r="F11" s="277">
        <v>15</v>
      </c>
      <c r="G11" s="277">
        <v>17</v>
      </c>
      <c r="H11" s="277">
        <v>2</v>
      </c>
      <c r="I11" s="200">
        <v>3</v>
      </c>
      <c r="J11" s="295">
        <f>SUM(D11:H11)</f>
        <v>332</v>
      </c>
      <c r="K11" s="74"/>
      <c r="L11" s="74"/>
    </row>
    <row r="12" spans="3:12" ht="10.5" customHeight="1" thickBot="1">
      <c r="C12" s="285"/>
      <c r="D12" s="283"/>
      <c r="E12" s="155"/>
      <c r="F12" s="155"/>
      <c r="G12" s="155"/>
      <c r="H12" s="155"/>
      <c r="I12" s="156"/>
      <c r="J12" s="296"/>
      <c r="K12" s="74"/>
      <c r="L12" s="74"/>
    </row>
    <row r="13" spans="3:12" ht="16.5" thickBot="1">
      <c r="C13" s="285" t="s">
        <v>135</v>
      </c>
      <c r="D13" s="283">
        <v>8</v>
      </c>
      <c r="E13" s="155">
        <v>3</v>
      </c>
      <c r="F13" s="155">
        <v>1</v>
      </c>
      <c r="G13" s="155"/>
      <c r="H13" s="155"/>
      <c r="I13" s="156"/>
      <c r="J13" s="296">
        <f>SUM(D13:H13)</f>
        <v>12</v>
      </c>
      <c r="K13" s="74"/>
      <c r="L13" s="74"/>
    </row>
    <row r="14" spans="3:12" ht="6.75" customHeight="1" thickBot="1">
      <c r="C14" s="285"/>
      <c r="D14" s="283"/>
      <c r="E14" s="155"/>
      <c r="F14" s="155"/>
      <c r="G14" s="155"/>
      <c r="H14" s="155"/>
      <c r="I14" s="156"/>
      <c r="J14" s="296"/>
      <c r="K14" s="74"/>
      <c r="L14" s="74"/>
    </row>
    <row r="15" spans="3:12" ht="36" customHeight="1" thickBot="1">
      <c r="C15" s="276"/>
      <c r="D15" s="298">
        <f t="shared" ref="D15:I15" si="0">SUM(D11:D14)</f>
        <v>245</v>
      </c>
      <c r="E15" s="299">
        <f t="shared" si="0"/>
        <v>64</v>
      </c>
      <c r="F15" s="299">
        <f t="shared" si="0"/>
        <v>16</v>
      </c>
      <c r="G15" s="299">
        <f t="shared" si="0"/>
        <v>17</v>
      </c>
      <c r="H15" s="299">
        <f t="shared" si="0"/>
        <v>2</v>
      </c>
      <c r="I15" s="300">
        <f t="shared" si="0"/>
        <v>3</v>
      </c>
      <c r="J15" s="297">
        <f>SUM(D15:I15)</f>
        <v>347</v>
      </c>
      <c r="K15" s="74"/>
      <c r="L15" s="74"/>
    </row>
    <row r="16" spans="3:12" ht="15"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3:12" ht="15"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3:12" ht="15"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3:12" ht="15"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3:12" ht="15"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3:12" ht="15"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3:12" ht="15"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3:12" ht="15"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3:12" ht="15">
      <c r="K24" s="74"/>
      <c r="L24" s="74"/>
    </row>
    <row r="25" spans="3:12" ht="15">
      <c r="K25" s="74"/>
      <c r="L25" s="74"/>
    </row>
    <row r="40" spans="3:3" ht="15">
      <c r="C40" s="8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32"/>
  <sheetViews>
    <sheetView showGridLines="0" view="pageLayout" topLeftCell="A28" zoomScaleNormal="100" workbookViewId="0">
      <selection activeCell="F12" sqref="F12"/>
    </sheetView>
  </sheetViews>
  <sheetFormatPr baseColWidth="10" defaultRowHeight="12.75"/>
  <cols>
    <col min="1" max="1" width="6.42578125" style="80" customWidth="1"/>
    <col min="2" max="2" width="17.140625" style="80" customWidth="1"/>
    <col min="3" max="3" width="16.5703125" style="80" hidden="1" customWidth="1"/>
    <col min="4" max="4" width="15.5703125" style="80" hidden="1" customWidth="1"/>
    <col min="5" max="5" width="10.42578125" style="80" customWidth="1"/>
    <col min="6" max="6" width="10.7109375" style="80" customWidth="1"/>
    <col min="7" max="7" width="11.42578125" style="80"/>
    <col min="8" max="8" width="5.7109375" style="81" customWidth="1"/>
    <col min="9" max="9" width="11.42578125" style="81"/>
    <col min="10" max="18" width="5.7109375" style="80" customWidth="1"/>
    <col min="19" max="16384" width="11.42578125" style="80"/>
  </cols>
  <sheetData>
    <row r="2" spans="2:12" ht="27.75" customHeight="1"/>
    <row r="3" spans="2:12" ht="33" customHeight="1">
      <c r="B3" s="346" t="s">
        <v>164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</row>
    <row r="4" spans="2:12" ht="39" customHeight="1"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</row>
    <row r="5" spans="2:12" ht="30.75" customHeight="1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</row>
    <row r="6" spans="2:12" ht="5.25" customHeight="1" thickBot="1">
      <c r="B6" s="350"/>
      <c r="C6" s="350"/>
      <c r="D6" s="350"/>
      <c r="E6" s="350"/>
      <c r="F6" s="350"/>
      <c r="G6" s="350"/>
      <c r="H6" s="82"/>
      <c r="I6" s="82"/>
    </row>
    <row r="7" spans="2:12" ht="22.5" customHeight="1" thickBot="1">
      <c r="B7" s="351" t="s">
        <v>178</v>
      </c>
      <c r="C7" s="352"/>
      <c r="D7" s="352"/>
      <c r="E7" s="352"/>
      <c r="F7" s="352"/>
      <c r="G7" s="353"/>
      <c r="H7" s="83"/>
      <c r="I7" s="83"/>
    </row>
    <row r="8" spans="2:12" ht="3" customHeight="1" thickBot="1">
      <c r="B8" s="86"/>
      <c r="C8" s="87"/>
      <c r="D8" s="87"/>
      <c r="E8" s="87"/>
      <c r="F8" s="87"/>
      <c r="G8" s="88"/>
    </row>
    <row r="9" spans="2:12" s="81" customFormat="1" ht="26.25" customHeight="1" thickBot="1">
      <c r="B9" s="347" t="s">
        <v>27</v>
      </c>
      <c r="C9" s="348"/>
      <c r="D9" s="348"/>
      <c r="E9" s="348"/>
      <c r="F9" s="348"/>
      <c r="G9" s="349"/>
      <c r="H9" s="62"/>
      <c r="I9" s="62"/>
    </row>
    <row r="10" spans="2:12" ht="31.5" customHeight="1" thickBot="1">
      <c r="B10" s="157" t="s">
        <v>29</v>
      </c>
      <c r="C10" s="237" t="s">
        <v>23</v>
      </c>
      <c r="D10" s="238" t="s">
        <v>108</v>
      </c>
      <c r="E10" s="238" t="s">
        <v>25</v>
      </c>
      <c r="F10" s="239" t="s">
        <v>26</v>
      </c>
      <c r="G10" s="240" t="s">
        <v>5</v>
      </c>
      <c r="H10" s="14"/>
      <c r="I10" s="14"/>
    </row>
    <row r="11" spans="2:12" ht="24" customHeight="1">
      <c r="B11" s="241" t="s">
        <v>21</v>
      </c>
      <c r="C11" s="242"/>
      <c r="D11" s="242"/>
      <c r="E11" s="242">
        <v>4</v>
      </c>
      <c r="F11" s="242">
        <v>3</v>
      </c>
      <c r="G11" s="243">
        <f>Tabla8[[#This Row],[JUZGADO IV]]+Tabla8[[#This Row],[JUZGADO III]]+Tabla8[[#This Row],[COLEGIADO]]+Tabla8[[#This Row],[ASUNTOS INTERNOS]]</f>
        <v>7</v>
      </c>
    </row>
    <row r="12" spans="2:12" ht="24" customHeight="1">
      <c r="B12" s="244" t="s">
        <v>22</v>
      </c>
      <c r="C12" s="245"/>
      <c r="D12" s="245"/>
      <c r="E12" s="245">
        <v>1</v>
      </c>
      <c r="F12" s="245">
        <v>1</v>
      </c>
      <c r="G12" s="246">
        <f>Tabla8[[#This Row],[JUZGADO IV]]+Tabla8[[#This Row],[JUZGADO III]]+Tabla8[[#This Row],[ASUNTOS INTERNOS]]</f>
        <v>2</v>
      </c>
    </row>
    <row r="13" spans="2:12" ht="12" customHeight="1" thickBot="1">
      <c r="B13" s="247"/>
    </row>
    <row r="14" spans="2:12" ht="24" customHeight="1">
      <c r="B14" s="271" t="s">
        <v>121</v>
      </c>
      <c r="C14" s="272" t="e">
        <f>C11+#REF!+C12</f>
        <v>#REF!</v>
      </c>
      <c r="D14" s="272" t="e">
        <f>D11+#REF!+D12</f>
        <v>#REF!</v>
      </c>
      <c r="E14" s="272">
        <f>E11+E12</f>
        <v>5</v>
      </c>
      <c r="F14" s="272">
        <f>F11+F12</f>
        <v>4</v>
      </c>
      <c r="G14" s="272">
        <f>G11+G12</f>
        <v>9</v>
      </c>
    </row>
    <row r="15" spans="2:12" ht="13.5" thickBot="1">
      <c r="B15" s="79"/>
    </row>
    <row r="16" spans="2:12" ht="22.5" customHeight="1" thickBot="1">
      <c r="B16" s="347" t="s">
        <v>28</v>
      </c>
      <c r="C16" s="348"/>
      <c r="D16" s="348"/>
      <c r="E16" s="348"/>
      <c r="F16" s="348"/>
      <c r="G16" s="349"/>
      <c r="H16" s="62"/>
      <c r="I16" s="62"/>
    </row>
    <row r="17" spans="2:9" ht="32.25" customHeight="1" thickBot="1">
      <c r="B17" s="248" t="s">
        <v>29</v>
      </c>
      <c r="C17" s="249" t="s">
        <v>23</v>
      </c>
      <c r="D17" s="250" t="s">
        <v>24</v>
      </c>
      <c r="E17" s="250" t="s">
        <v>25</v>
      </c>
      <c r="F17" s="251" t="s">
        <v>26</v>
      </c>
      <c r="G17" s="252" t="s">
        <v>5</v>
      </c>
      <c r="H17" s="14"/>
      <c r="I17" s="14"/>
    </row>
    <row r="18" spans="2:9" ht="0.75" customHeight="1" thickBot="1">
      <c r="B18" s="253"/>
      <c r="C18" s="80">
        <v>0</v>
      </c>
      <c r="E18" s="80">
        <f t="shared" ref="E18" si="0">E15+E16</f>
        <v>0</v>
      </c>
      <c r="G18" s="254">
        <f>Tabla9[[#This Row],[JUZGADO IV]]+Tabla9[[#This Row],[JUZGADO III]]+Tabla9[[#This Row],[JUZGADO I]]+Tabla9[[#This Row],[ASUNTOS INTERNOS]]</f>
        <v>0</v>
      </c>
    </row>
    <row r="19" spans="2:9" ht="24" customHeight="1">
      <c r="B19" s="255" t="s">
        <v>21</v>
      </c>
      <c r="C19" s="242"/>
      <c r="D19" s="242"/>
      <c r="E19" s="242">
        <v>3</v>
      </c>
      <c r="F19" s="242">
        <v>4</v>
      </c>
      <c r="G19" s="256">
        <f>Tabla9[[#This Row],[JUZGADO IV]]+Tabla9[[#This Row],[JUZGADO III]]+Tabla9[[#This Row],[JUZGADO I]]+Tabla9[[#This Row],[ASUNTOS INTERNOS]]</f>
        <v>7</v>
      </c>
    </row>
    <row r="20" spans="2:9" ht="24" customHeight="1">
      <c r="B20" s="257" t="s">
        <v>22</v>
      </c>
      <c r="C20" s="245"/>
      <c r="D20" s="245"/>
      <c r="E20" s="245">
        <v>2</v>
      </c>
      <c r="F20" s="245">
        <v>1</v>
      </c>
      <c r="G20" s="258">
        <f>Tabla9[[#This Row],[JUZGADO IV]]+Tabla9[[#This Row],[JUZGADO III]]+Tabla9[[#This Row],[JUZGADO I]]+Tabla9[[#This Row],[ASUNTOS INTERNOS]]</f>
        <v>3</v>
      </c>
    </row>
    <row r="21" spans="2:9" ht="7.5" customHeight="1" thickBot="1"/>
    <row r="22" spans="2:9" ht="24" customHeight="1" thickBot="1">
      <c r="B22" s="269" t="s">
        <v>122</v>
      </c>
      <c r="C22" s="270" t="e">
        <f>C19+#REF!+C20</f>
        <v>#REF!</v>
      </c>
      <c r="D22" s="270" t="e">
        <f>D19+#REF!+D20</f>
        <v>#REF!</v>
      </c>
      <c r="E22" s="270">
        <f>E19+E20</f>
        <v>5</v>
      </c>
      <c r="F22" s="270">
        <f>F19+F20</f>
        <v>5</v>
      </c>
      <c r="G22" s="270">
        <f>G19+G20</f>
        <v>10</v>
      </c>
    </row>
    <row r="23" spans="2:9" ht="7.5" customHeight="1"/>
    <row r="24" spans="2:9" hidden="1"/>
    <row r="25" spans="2:9" ht="6" customHeight="1"/>
    <row r="29" spans="2:9" s="85" customFormat="1">
      <c r="B29" s="84"/>
      <c r="C29" s="84"/>
      <c r="D29" s="84"/>
      <c r="H29" s="84"/>
      <c r="I29" s="84"/>
    </row>
    <row r="30" spans="2:9" s="85" customFormat="1">
      <c r="B30" s="84"/>
      <c r="C30" s="345"/>
      <c r="D30" s="345"/>
      <c r="E30" s="345"/>
      <c r="H30" s="84"/>
      <c r="I30" s="84"/>
    </row>
    <row r="31" spans="2:9" s="85" customFormat="1">
      <c r="B31" s="84"/>
      <c r="C31" s="84"/>
      <c r="D31" s="84"/>
      <c r="H31" s="84"/>
      <c r="I31" s="84"/>
    </row>
    <row r="32" spans="2:9" s="85" customFormat="1">
      <c r="B32" s="84"/>
      <c r="C32" s="84"/>
      <c r="D32" s="84"/>
      <c r="H32" s="84"/>
      <c r="I32" s="84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28"/>
  <sheetViews>
    <sheetView showGridLines="0" view="pageLayout" zoomScaleNormal="100" workbookViewId="0">
      <selection activeCell="F12" sqref="F12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11" t="s">
        <v>165</v>
      </c>
      <c r="C3" s="311"/>
      <c r="D3" s="311"/>
      <c r="E3" s="311"/>
      <c r="F3" s="311"/>
      <c r="G3" s="311"/>
      <c r="H3" s="311"/>
      <c r="I3" s="311"/>
    </row>
    <row r="4" spans="2:13">
      <c r="B4" s="311"/>
      <c r="C4" s="311"/>
      <c r="D4" s="311"/>
      <c r="E4" s="311"/>
      <c r="F4" s="311"/>
      <c r="G4" s="311"/>
      <c r="H4" s="311"/>
      <c r="I4" s="311"/>
    </row>
    <row r="5" spans="2:13">
      <c r="B5" s="311"/>
      <c r="C5" s="311"/>
      <c r="D5" s="311"/>
      <c r="E5" s="311"/>
      <c r="F5" s="311"/>
      <c r="G5" s="311"/>
      <c r="H5" s="311"/>
      <c r="I5" s="311"/>
    </row>
    <row r="6" spans="2:13" ht="12.75" customHeight="1">
      <c r="C6" s="236"/>
      <c r="D6" s="236"/>
      <c r="E6" s="236"/>
      <c r="F6" s="236"/>
      <c r="G6" s="236"/>
      <c r="H6" s="236"/>
      <c r="I6" s="236"/>
    </row>
    <row r="7" spans="2:13" ht="13.5" thickBot="1"/>
    <row r="8" spans="2:13" s="64" customFormat="1" ht="24.75" customHeight="1" thickBot="1">
      <c r="C8" s="351" t="s">
        <v>178</v>
      </c>
      <c r="D8" s="353"/>
      <c r="E8" s="100"/>
      <c r="F8" s="100"/>
      <c r="H8" s="354"/>
      <c r="I8" s="354"/>
      <c r="J8" s="354"/>
      <c r="K8" s="354"/>
      <c r="L8" s="354"/>
      <c r="M8" s="354"/>
    </row>
    <row r="9" spans="2:13" ht="24" customHeight="1" thickBot="1">
      <c r="C9" s="273" t="s">
        <v>27</v>
      </c>
      <c r="D9" s="274" t="s">
        <v>28</v>
      </c>
    </row>
    <row r="10" spans="2:13" ht="18">
      <c r="B10" s="290" t="s">
        <v>30</v>
      </c>
      <c r="C10" s="95"/>
      <c r="D10" s="92"/>
    </row>
    <row r="11" spans="2:13" ht="8.25" customHeight="1">
      <c r="B11" s="291"/>
      <c r="C11" s="96"/>
      <c r="D11" s="93"/>
      <c r="H11" s="8"/>
      <c r="I11" s="67"/>
    </row>
    <row r="12" spans="2:13" ht="18">
      <c r="B12" s="291" t="s">
        <v>109</v>
      </c>
      <c r="C12" s="96">
        <v>1</v>
      </c>
      <c r="D12" s="93">
        <v>2</v>
      </c>
      <c r="H12" s="8"/>
      <c r="I12" s="67"/>
    </row>
    <row r="13" spans="2:13" ht="9" customHeight="1">
      <c r="B13" s="291"/>
      <c r="C13" s="96"/>
      <c r="D13" s="93"/>
      <c r="H13" s="8"/>
      <c r="I13" s="67"/>
    </row>
    <row r="14" spans="2:13" ht="18">
      <c r="B14" s="291" t="s">
        <v>22</v>
      </c>
      <c r="C14" s="96"/>
      <c r="D14" s="93">
        <v>5</v>
      </c>
      <c r="H14" s="8"/>
      <c r="I14" s="67"/>
    </row>
    <row r="15" spans="2:13" ht="3.75" customHeight="1">
      <c r="B15" s="292"/>
      <c r="C15" s="129"/>
      <c r="D15" s="130"/>
      <c r="H15" s="8"/>
      <c r="I15" s="67"/>
    </row>
    <row r="16" spans="2:13" ht="30.75">
      <c r="B16" s="292" t="s">
        <v>144</v>
      </c>
      <c r="C16" s="129"/>
      <c r="D16" s="130"/>
      <c r="H16" s="8"/>
      <c r="I16" s="67"/>
    </row>
    <row r="17" spans="2:9" ht="9.75" customHeight="1" thickBot="1">
      <c r="B17" s="65"/>
      <c r="C17" s="97"/>
      <c r="D17" s="94"/>
      <c r="H17" s="8"/>
      <c r="I17" s="67"/>
    </row>
    <row r="18" spans="2:9" ht="16.5" thickBot="1">
      <c r="B18" s="302" t="s">
        <v>5</v>
      </c>
      <c r="C18" s="98">
        <f>SUM(C10:C17)</f>
        <v>1</v>
      </c>
      <c r="D18" s="99">
        <f>SUM(D10:D17)</f>
        <v>7</v>
      </c>
      <c r="I18" s="67"/>
    </row>
    <row r="19" spans="2:9" ht="15.75">
      <c r="C19" s="66"/>
      <c r="I19" s="67"/>
    </row>
    <row r="21" spans="2:9" ht="15.75">
      <c r="C21" s="67"/>
      <c r="I21" s="67"/>
    </row>
    <row r="26" spans="2:9" ht="21.75" customHeight="1"/>
    <row r="27" spans="2:9" hidden="1"/>
    <row r="28" spans="2:9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zoomScale="75" zoomScaleNormal="50" zoomScaleSheetLayoutView="75" zoomScalePageLayoutView="75" workbookViewId="0">
      <selection activeCell="F12" sqref="F12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207" t="s">
        <v>168</v>
      </c>
      <c r="C2" s="207"/>
      <c r="D2" s="207"/>
      <c r="E2" s="207"/>
      <c r="F2" s="207"/>
      <c r="G2" s="207"/>
      <c r="H2" s="207"/>
      <c r="I2" s="207"/>
      <c r="J2" s="207"/>
      <c r="K2" s="207"/>
    </row>
    <row r="3" spans="1:17" ht="41.25" customHeight="1"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7" ht="15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7" ht="15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</row>
    <row r="6" spans="1:17" ht="13.5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31" t="s">
        <v>13</v>
      </c>
      <c r="C9" s="205" t="s">
        <v>167</v>
      </c>
      <c r="D9" s="206" t="s">
        <v>153</v>
      </c>
    </row>
    <row r="10" spans="1:17" ht="30.95" customHeight="1">
      <c r="B10" s="132" t="s">
        <v>11</v>
      </c>
      <c r="C10" s="176">
        <v>0</v>
      </c>
      <c r="D10" s="161">
        <v>1</v>
      </c>
    </row>
    <row r="11" spans="1:17" ht="30.95" customHeight="1">
      <c r="B11" s="132" t="s">
        <v>113</v>
      </c>
      <c r="C11" s="177">
        <v>0</v>
      </c>
      <c r="D11" s="161">
        <v>0</v>
      </c>
    </row>
    <row r="12" spans="1:17" ht="30.95" customHeight="1">
      <c r="B12" s="132" t="s">
        <v>12</v>
      </c>
      <c r="C12" s="177">
        <v>24</v>
      </c>
      <c r="D12" s="161">
        <v>24</v>
      </c>
    </row>
    <row r="13" spans="1:17" ht="37.5" customHeight="1">
      <c r="B13" s="132" t="s">
        <v>10</v>
      </c>
      <c r="C13" s="177">
        <v>50</v>
      </c>
      <c r="D13" s="161">
        <v>35</v>
      </c>
    </row>
    <row r="14" spans="1:17" ht="39.75" customHeight="1">
      <c r="B14" s="132" t="s">
        <v>9</v>
      </c>
      <c r="C14" s="177">
        <v>69</v>
      </c>
      <c r="D14" s="161">
        <v>78</v>
      </c>
    </row>
    <row r="15" spans="1:17" ht="30.95" customHeight="1" thickBot="1">
      <c r="B15" s="133" t="s">
        <v>110</v>
      </c>
      <c r="C15" s="178">
        <v>174</v>
      </c>
      <c r="D15" s="163">
        <v>145</v>
      </c>
    </row>
    <row r="16" spans="1:17" ht="6.75" customHeight="1" thickBot="1">
      <c r="B16" s="160"/>
      <c r="C16" s="174"/>
      <c r="D16" s="179"/>
    </row>
    <row r="17" spans="2:4" ht="30.95" customHeight="1">
      <c r="B17" s="134" t="s">
        <v>5</v>
      </c>
      <c r="C17" s="175">
        <f>SUM(C10:C16)</f>
        <v>317</v>
      </c>
      <c r="D17" s="180">
        <f>SUM(D10:D16)</f>
        <v>283</v>
      </c>
    </row>
    <row r="18" spans="2:4" ht="11.1" customHeight="1"/>
    <row r="19" spans="2:4" ht="11.1" customHeight="1"/>
    <row r="21" spans="2:4">
      <c r="B21" s="5"/>
    </row>
    <row r="22" spans="2:4">
      <c r="B22" s="314"/>
      <c r="C22" s="314"/>
      <c r="D22" s="314"/>
    </row>
    <row r="23" spans="2:4">
      <c r="B23" s="314"/>
      <c r="C23" s="314"/>
      <c r="D23" s="314"/>
    </row>
    <row r="24" spans="2:4" ht="18.75">
      <c r="B24" s="201"/>
      <c r="C24" s="312"/>
      <c r="D24" s="312"/>
    </row>
    <row r="25" spans="2:4" ht="18.75">
      <c r="B25" s="201"/>
      <c r="C25" s="312"/>
      <c r="D25" s="312"/>
    </row>
    <row r="26" spans="2:4" ht="18.75">
      <c r="B26" s="201"/>
      <c r="C26" s="312"/>
      <c r="D26" s="312"/>
    </row>
    <row r="27" spans="2:4" ht="18.75">
      <c r="B27" s="201"/>
      <c r="C27" s="312"/>
      <c r="D27" s="312"/>
    </row>
    <row r="28" spans="2:4" ht="18.75">
      <c r="B28" s="201"/>
      <c r="C28" s="312"/>
      <c r="D28" s="312"/>
    </row>
    <row r="29" spans="2:4" ht="18.75">
      <c r="B29" s="201"/>
      <c r="C29" s="312"/>
      <c r="D29" s="312"/>
    </row>
    <row r="30" spans="2:4" ht="18.75">
      <c r="B30" s="201"/>
      <c r="C30" s="312"/>
      <c r="D30" s="312"/>
    </row>
    <row r="31" spans="2:4" ht="18.75">
      <c r="B31" s="201"/>
      <c r="C31" s="312"/>
      <c r="D31" s="312"/>
    </row>
    <row r="32" spans="2:4" ht="18.75">
      <c r="B32" s="201"/>
      <c r="C32" s="312"/>
      <c r="D32" s="312"/>
    </row>
    <row r="33" spans="2:4" ht="18.75">
      <c r="B33" s="201"/>
      <c r="C33" s="312"/>
      <c r="D33" s="312"/>
    </row>
    <row r="34" spans="2:4" ht="18.75">
      <c r="B34" s="201"/>
      <c r="C34" s="312"/>
      <c r="D34" s="312"/>
    </row>
    <row r="35" spans="2:4" ht="15.75">
      <c r="C35" s="313"/>
      <c r="D35" s="313"/>
    </row>
  </sheetData>
  <mergeCells count="13">
    <mergeCell ref="B22:D23"/>
    <mergeCell ref="C24:D24"/>
    <mergeCell ref="C25:D25"/>
    <mergeCell ref="C26:D26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F12" sqref="F12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78"/>
    </row>
    <row r="2" spans="2:12" ht="18" customHeight="1"/>
    <row r="3" spans="2:12" ht="15" customHeight="1">
      <c r="B3" s="315" t="s">
        <v>155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2:12" ht="34.5" customHeight="1"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</row>
    <row r="5" spans="2:12" ht="15" customHeight="1"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</row>
    <row r="10" spans="2:12">
      <c r="B10" s="6" t="s">
        <v>8</v>
      </c>
      <c r="C10" s="4"/>
      <c r="D10" s="4"/>
    </row>
    <row r="11" spans="2:12" ht="36" customHeight="1">
      <c r="B11" s="135" t="s">
        <v>0</v>
      </c>
      <c r="C11" s="205" t="s">
        <v>167</v>
      </c>
      <c r="D11" s="206" t="s">
        <v>153</v>
      </c>
    </row>
    <row r="12" spans="2:12" ht="30.95" customHeight="1">
      <c r="B12" s="132" t="s">
        <v>14</v>
      </c>
      <c r="C12" s="287">
        <v>36</v>
      </c>
      <c r="D12" s="181">
        <v>15</v>
      </c>
    </row>
    <row r="13" spans="2:12" ht="30.95" customHeight="1">
      <c r="B13" s="132" t="s">
        <v>15</v>
      </c>
      <c r="C13" s="287">
        <v>21</v>
      </c>
      <c r="D13" s="181">
        <v>16</v>
      </c>
    </row>
    <row r="14" spans="2:12" ht="30.95" customHeight="1">
      <c r="B14" s="132" t="s">
        <v>16</v>
      </c>
      <c r="C14" s="287">
        <v>0</v>
      </c>
      <c r="D14" s="181">
        <v>1</v>
      </c>
    </row>
    <row r="15" spans="2:12" ht="13.5" customHeight="1">
      <c r="B15" s="136"/>
      <c r="C15" s="184"/>
      <c r="D15" s="182"/>
    </row>
    <row r="16" spans="2:12" ht="30.95" customHeight="1">
      <c r="B16" s="137" t="s">
        <v>5</v>
      </c>
      <c r="C16" s="185">
        <f>C12+C13</f>
        <v>57</v>
      </c>
      <c r="D16" s="183">
        <f>D12+D13</f>
        <v>31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tabSelected="1" view="pageLayout" zoomScale="75" zoomScaleNormal="50" zoomScaleSheetLayoutView="75" zoomScalePageLayoutView="75" workbookViewId="0">
      <selection activeCell="F12" sqref="F12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15" t="s">
        <v>156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</row>
    <row r="5" spans="2:12" ht="21" customHeight="1"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</row>
    <row r="6" spans="2:12" ht="18" customHeight="1"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</row>
    <row r="12" spans="2:12">
      <c r="B12" s="6" t="s">
        <v>8</v>
      </c>
      <c r="C12" s="4"/>
      <c r="D12" s="4"/>
    </row>
    <row r="13" spans="2:12" ht="36" customHeight="1">
      <c r="B13" s="135" t="s">
        <v>0</v>
      </c>
      <c r="C13" s="205" t="s">
        <v>167</v>
      </c>
      <c r="D13" s="206" t="s">
        <v>153</v>
      </c>
    </row>
    <row r="14" spans="2:12" ht="30.95" customHeight="1">
      <c r="B14" s="132" t="s">
        <v>14</v>
      </c>
      <c r="C14" s="287">
        <v>5</v>
      </c>
      <c r="D14" s="161">
        <v>5</v>
      </c>
    </row>
    <row r="15" spans="2:12" ht="30.95" customHeight="1">
      <c r="B15" s="132" t="s">
        <v>15</v>
      </c>
      <c r="C15" s="287">
        <v>3</v>
      </c>
      <c r="D15" s="161">
        <v>1</v>
      </c>
    </row>
    <row r="16" spans="2:12" ht="30.95" customHeight="1">
      <c r="B16" s="132" t="s">
        <v>16</v>
      </c>
      <c r="C16" s="287">
        <v>0</v>
      </c>
      <c r="D16" s="161">
        <v>0</v>
      </c>
    </row>
    <row r="17" spans="2:4" ht="13.5" customHeight="1">
      <c r="B17" s="136"/>
      <c r="C17" s="186"/>
      <c r="D17" s="162"/>
    </row>
    <row r="18" spans="2:4" ht="30.95" customHeight="1">
      <c r="B18" s="137" t="s">
        <v>5</v>
      </c>
      <c r="C18" s="187">
        <f>C14+C15</f>
        <v>8</v>
      </c>
      <c r="D18" s="163">
        <f>D14+D15</f>
        <v>6</v>
      </c>
    </row>
    <row r="43" spans="2:2">
      <c r="B43" s="5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showGridLines="0" view="pageLayout" zoomScaleNormal="50" zoomScaleSheetLayoutView="75" workbookViewId="0">
      <selection activeCell="F12" sqref="F12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2.7109375" style="15" customWidth="1"/>
    <col min="9" max="9" width="19.7109375" style="15" customWidth="1"/>
    <col min="10" max="259" width="11.42578125" style="15"/>
    <col min="260" max="260" width="38.42578125" style="15" customWidth="1"/>
    <col min="261" max="265" width="19.7109375" style="15" customWidth="1"/>
    <col min="266" max="515" width="11.42578125" style="15"/>
    <col min="516" max="516" width="38.42578125" style="15" customWidth="1"/>
    <col min="517" max="521" width="19.7109375" style="15" customWidth="1"/>
    <col min="522" max="771" width="11.42578125" style="15"/>
    <col min="772" max="772" width="38.42578125" style="15" customWidth="1"/>
    <col min="773" max="777" width="19.7109375" style="15" customWidth="1"/>
    <col min="778" max="1027" width="11.42578125" style="15"/>
    <col min="1028" max="1028" width="38.42578125" style="15" customWidth="1"/>
    <col min="1029" max="1033" width="19.7109375" style="15" customWidth="1"/>
    <col min="1034" max="1283" width="11.42578125" style="15"/>
    <col min="1284" max="1284" width="38.42578125" style="15" customWidth="1"/>
    <col min="1285" max="1289" width="19.7109375" style="15" customWidth="1"/>
    <col min="1290" max="1539" width="11.42578125" style="15"/>
    <col min="1540" max="1540" width="38.42578125" style="15" customWidth="1"/>
    <col min="1541" max="1545" width="19.7109375" style="15" customWidth="1"/>
    <col min="1546" max="1795" width="11.42578125" style="15"/>
    <col min="1796" max="1796" width="38.42578125" style="15" customWidth="1"/>
    <col min="1797" max="1801" width="19.7109375" style="15" customWidth="1"/>
    <col min="1802" max="2051" width="11.42578125" style="15"/>
    <col min="2052" max="2052" width="38.42578125" style="15" customWidth="1"/>
    <col min="2053" max="2057" width="19.7109375" style="15" customWidth="1"/>
    <col min="2058" max="2307" width="11.42578125" style="15"/>
    <col min="2308" max="2308" width="38.42578125" style="15" customWidth="1"/>
    <col min="2309" max="2313" width="19.7109375" style="15" customWidth="1"/>
    <col min="2314" max="2563" width="11.42578125" style="15"/>
    <col min="2564" max="2564" width="38.42578125" style="15" customWidth="1"/>
    <col min="2565" max="2569" width="19.7109375" style="15" customWidth="1"/>
    <col min="2570" max="2819" width="11.42578125" style="15"/>
    <col min="2820" max="2820" width="38.42578125" style="15" customWidth="1"/>
    <col min="2821" max="2825" width="19.7109375" style="15" customWidth="1"/>
    <col min="2826" max="3075" width="11.42578125" style="15"/>
    <col min="3076" max="3076" width="38.42578125" style="15" customWidth="1"/>
    <col min="3077" max="3081" width="19.7109375" style="15" customWidth="1"/>
    <col min="3082" max="3331" width="11.42578125" style="15"/>
    <col min="3332" max="3332" width="38.42578125" style="15" customWidth="1"/>
    <col min="3333" max="3337" width="19.7109375" style="15" customWidth="1"/>
    <col min="3338" max="3587" width="11.42578125" style="15"/>
    <col min="3588" max="3588" width="38.42578125" style="15" customWidth="1"/>
    <col min="3589" max="3593" width="19.7109375" style="15" customWidth="1"/>
    <col min="3594" max="3843" width="11.42578125" style="15"/>
    <col min="3844" max="3844" width="38.42578125" style="15" customWidth="1"/>
    <col min="3845" max="3849" width="19.7109375" style="15" customWidth="1"/>
    <col min="3850" max="4099" width="11.42578125" style="15"/>
    <col min="4100" max="4100" width="38.42578125" style="15" customWidth="1"/>
    <col min="4101" max="4105" width="19.7109375" style="15" customWidth="1"/>
    <col min="4106" max="4355" width="11.42578125" style="15"/>
    <col min="4356" max="4356" width="38.42578125" style="15" customWidth="1"/>
    <col min="4357" max="4361" width="19.7109375" style="15" customWidth="1"/>
    <col min="4362" max="4611" width="11.42578125" style="15"/>
    <col min="4612" max="4612" width="38.42578125" style="15" customWidth="1"/>
    <col min="4613" max="4617" width="19.7109375" style="15" customWidth="1"/>
    <col min="4618" max="4867" width="11.42578125" style="15"/>
    <col min="4868" max="4868" width="38.42578125" style="15" customWidth="1"/>
    <col min="4869" max="4873" width="19.7109375" style="15" customWidth="1"/>
    <col min="4874" max="5123" width="11.42578125" style="15"/>
    <col min="5124" max="5124" width="38.42578125" style="15" customWidth="1"/>
    <col min="5125" max="5129" width="19.7109375" style="15" customWidth="1"/>
    <col min="5130" max="5379" width="11.42578125" style="15"/>
    <col min="5380" max="5380" width="38.42578125" style="15" customWidth="1"/>
    <col min="5381" max="5385" width="19.7109375" style="15" customWidth="1"/>
    <col min="5386" max="5635" width="11.42578125" style="15"/>
    <col min="5636" max="5636" width="38.42578125" style="15" customWidth="1"/>
    <col min="5637" max="5641" width="19.7109375" style="15" customWidth="1"/>
    <col min="5642" max="5891" width="11.42578125" style="15"/>
    <col min="5892" max="5892" width="38.42578125" style="15" customWidth="1"/>
    <col min="5893" max="5897" width="19.7109375" style="15" customWidth="1"/>
    <col min="5898" max="6147" width="11.42578125" style="15"/>
    <col min="6148" max="6148" width="38.42578125" style="15" customWidth="1"/>
    <col min="6149" max="6153" width="19.7109375" style="15" customWidth="1"/>
    <col min="6154" max="6403" width="11.42578125" style="15"/>
    <col min="6404" max="6404" width="38.42578125" style="15" customWidth="1"/>
    <col min="6405" max="6409" width="19.7109375" style="15" customWidth="1"/>
    <col min="6410" max="6659" width="11.42578125" style="15"/>
    <col min="6660" max="6660" width="38.42578125" style="15" customWidth="1"/>
    <col min="6661" max="6665" width="19.7109375" style="15" customWidth="1"/>
    <col min="6666" max="6915" width="11.42578125" style="15"/>
    <col min="6916" max="6916" width="38.42578125" style="15" customWidth="1"/>
    <col min="6917" max="6921" width="19.7109375" style="15" customWidth="1"/>
    <col min="6922" max="7171" width="11.42578125" style="15"/>
    <col min="7172" max="7172" width="38.42578125" style="15" customWidth="1"/>
    <col min="7173" max="7177" width="19.7109375" style="15" customWidth="1"/>
    <col min="7178" max="7427" width="11.42578125" style="15"/>
    <col min="7428" max="7428" width="38.42578125" style="15" customWidth="1"/>
    <col min="7429" max="7433" width="19.7109375" style="15" customWidth="1"/>
    <col min="7434" max="7683" width="11.42578125" style="15"/>
    <col min="7684" max="7684" width="38.42578125" style="15" customWidth="1"/>
    <col min="7685" max="7689" width="19.7109375" style="15" customWidth="1"/>
    <col min="7690" max="7939" width="11.42578125" style="15"/>
    <col min="7940" max="7940" width="38.42578125" style="15" customWidth="1"/>
    <col min="7941" max="7945" width="19.7109375" style="15" customWidth="1"/>
    <col min="7946" max="8195" width="11.42578125" style="15"/>
    <col min="8196" max="8196" width="38.42578125" style="15" customWidth="1"/>
    <col min="8197" max="8201" width="19.7109375" style="15" customWidth="1"/>
    <col min="8202" max="8451" width="11.42578125" style="15"/>
    <col min="8452" max="8452" width="38.42578125" style="15" customWidth="1"/>
    <col min="8453" max="8457" width="19.7109375" style="15" customWidth="1"/>
    <col min="8458" max="8707" width="11.42578125" style="15"/>
    <col min="8708" max="8708" width="38.42578125" style="15" customWidth="1"/>
    <col min="8709" max="8713" width="19.7109375" style="15" customWidth="1"/>
    <col min="8714" max="8963" width="11.42578125" style="15"/>
    <col min="8964" max="8964" width="38.42578125" style="15" customWidth="1"/>
    <col min="8965" max="8969" width="19.7109375" style="15" customWidth="1"/>
    <col min="8970" max="9219" width="11.42578125" style="15"/>
    <col min="9220" max="9220" width="38.42578125" style="15" customWidth="1"/>
    <col min="9221" max="9225" width="19.7109375" style="15" customWidth="1"/>
    <col min="9226" max="9475" width="11.42578125" style="15"/>
    <col min="9476" max="9476" width="38.42578125" style="15" customWidth="1"/>
    <col min="9477" max="9481" width="19.7109375" style="15" customWidth="1"/>
    <col min="9482" max="9731" width="11.42578125" style="15"/>
    <col min="9732" max="9732" width="38.42578125" style="15" customWidth="1"/>
    <col min="9733" max="9737" width="19.7109375" style="15" customWidth="1"/>
    <col min="9738" max="9987" width="11.42578125" style="15"/>
    <col min="9988" max="9988" width="38.42578125" style="15" customWidth="1"/>
    <col min="9989" max="9993" width="19.7109375" style="15" customWidth="1"/>
    <col min="9994" max="10243" width="11.42578125" style="15"/>
    <col min="10244" max="10244" width="38.42578125" style="15" customWidth="1"/>
    <col min="10245" max="10249" width="19.7109375" style="15" customWidth="1"/>
    <col min="10250" max="10499" width="11.42578125" style="15"/>
    <col min="10500" max="10500" width="38.42578125" style="15" customWidth="1"/>
    <col min="10501" max="10505" width="19.7109375" style="15" customWidth="1"/>
    <col min="10506" max="10755" width="11.42578125" style="15"/>
    <col min="10756" max="10756" width="38.42578125" style="15" customWidth="1"/>
    <col min="10757" max="10761" width="19.7109375" style="15" customWidth="1"/>
    <col min="10762" max="11011" width="11.42578125" style="15"/>
    <col min="11012" max="11012" width="38.42578125" style="15" customWidth="1"/>
    <col min="11013" max="11017" width="19.7109375" style="15" customWidth="1"/>
    <col min="11018" max="11267" width="11.42578125" style="15"/>
    <col min="11268" max="11268" width="38.42578125" style="15" customWidth="1"/>
    <col min="11269" max="11273" width="19.7109375" style="15" customWidth="1"/>
    <col min="11274" max="11523" width="11.42578125" style="15"/>
    <col min="11524" max="11524" width="38.42578125" style="15" customWidth="1"/>
    <col min="11525" max="11529" width="19.7109375" style="15" customWidth="1"/>
    <col min="11530" max="11779" width="11.42578125" style="15"/>
    <col min="11780" max="11780" width="38.42578125" style="15" customWidth="1"/>
    <col min="11781" max="11785" width="19.7109375" style="15" customWidth="1"/>
    <col min="11786" max="12035" width="11.42578125" style="15"/>
    <col min="12036" max="12036" width="38.42578125" style="15" customWidth="1"/>
    <col min="12037" max="12041" width="19.7109375" style="15" customWidth="1"/>
    <col min="12042" max="12291" width="11.42578125" style="15"/>
    <col min="12292" max="12292" width="38.42578125" style="15" customWidth="1"/>
    <col min="12293" max="12297" width="19.7109375" style="15" customWidth="1"/>
    <col min="12298" max="12547" width="11.42578125" style="15"/>
    <col min="12548" max="12548" width="38.42578125" style="15" customWidth="1"/>
    <col min="12549" max="12553" width="19.7109375" style="15" customWidth="1"/>
    <col min="12554" max="12803" width="11.42578125" style="15"/>
    <col min="12804" max="12804" width="38.42578125" style="15" customWidth="1"/>
    <col min="12805" max="12809" width="19.7109375" style="15" customWidth="1"/>
    <col min="12810" max="13059" width="11.42578125" style="15"/>
    <col min="13060" max="13060" width="38.42578125" style="15" customWidth="1"/>
    <col min="13061" max="13065" width="19.7109375" style="15" customWidth="1"/>
    <col min="13066" max="13315" width="11.42578125" style="15"/>
    <col min="13316" max="13316" width="38.42578125" style="15" customWidth="1"/>
    <col min="13317" max="13321" width="19.7109375" style="15" customWidth="1"/>
    <col min="13322" max="13571" width="11.42578125" style="15"/>
    <col min="13572" max="13572" width="38.42578125" style="15" customWidth="1"/>
    <col min="13573" max="13577" width="19.7109375" style="15" customWidth="1"/>
    <col min="13578" max="13827" width="11.42578125" style="15"/>
    <col min="13828" max="13828" width="38.42578125" style="15" customWidth="1"/>
    <col min="13829" max="13833" width="19.7109375" style="15" customWidth="1"/>
    <col min="13834" max="14083" width="11.42578125" style="15"/>
    <col min="14084" max="14084" width="38.42578125" style="15" customWidth="1"/>
    <col min="14085" max="14089" width="19.7109375" style="15" customWidth="1"/>
    <col min="14090" max="14339" width="11.42578125" style="15"/>
    <col min="14340" max="14340" width="38.42578125" style="15" customWidth="1"/>
    <col min="14341" max="14345" width="19.7109375" style="15" customWidth="1"/>
    <col min="14346" max="14595" width="11.42578125" style="15"/>
    <col min="14596" max="14596" width="38.42578125" style="15" customWidth="1"/>
    <col min="14597" max="14601" width="19.7109375" style="15" customWidth="1"/>
    <col min="14602" max="14851" width="11.42578125" style="15"/>
    <col min="14852" max="14852" width="38.42578125" style="15" customWidth="1"/>
    <col min="14853" max="14857" width="19.7109375" style="15" customWidth="1"/>
    <col min="14858" max="15107" width="11.42578125" style="15"/>
    <col min="15108" max="15108" width="38.42578125" style="15" customWidth="1"/>
    <col min="15109" max="15113" width="19.7109375" style="15" customWidth="1"/>
    <col min="15114" max="15363" width="11.42578125" style="15"/>
    <col min="15364" max="15364" width="38.42578125" style="15" customWidth="1"/>
    <col min="15365" max="15369" width="19.7109375" style="15" customWidth="1"/>
    <col min="15370" max="15619" width="11.42578125" style="15"/>
    <col min="15620" max="15620" width="38.42578125" style="15" customWidth="1"/>
    <col min="15621" max="15625" width="19.7109375" style="15" customWidth="1"/>
    <col min="15626" max="15875" width="11.42578125" style="15"/>
    <col min="15876" max="15876" width="38.42578125" style="15" customWidth="1"/>
    <col min="15877" max="15881" width="19.7109375" style="15" customWidth="1"/>
    <col min="15882" max="16131" width="11.42578125" style="15"/>
    <col min="16132" max="16132" width="38.42578125" style="15" customWidth="1"/>
    <col min="16133" max="16137" width="19.7109375" style="15" customWidth="1"/>
    <col min="16138" max="16384" width="11.42578125" style="15"/>
  </cols>
  <sheetData>
    <row r="1" spans="1:11" ht="38.25" customHeight="1"/>
    <row r="2" spans="1:11" ht="22.5" customHeight="1">
      <c r="B2" s="317" t="s">
        <v>169</v>
      </c>
      <c r="C2" s="317"/>
      <c r="D2" s="317"/>
      <c r="E2" s="317"/>
      <c r="F2" s="317"/>
      <c r="G2" s="317"/>
      <c r="H2" s="317"/>
      <c r="I2" s="209"/>
      <c r="J2" s="208"/>
      <c r="K2" s="208"/>
    </row>
    <row r="3" spans="1:11" ht="22.5" customHeight="1">
      <c r="B3" s="317"/>
      <c r="C3" s="317"/>
      <c r="D3" s="317"/>
      <c r="E3" s="317"/>
      <c r="F3" s="317"/>
      <c r="G3" s="317"/>
      <c r="H3" s="317"/>
      <c r="I3" s="209"/>
      <c r="J3" s="208"/>
      <c r="K3" s="208"/>
    </row>
    <row r="4" spans="1:11" ht="15.75" customHeight="1">
      <c r="A4" s="209"/>
      <c r="B4" s="209"/>
      <c r="C4" s="209"/>
      <c r="D4" s="209"/>
      <c r="E4" s="209"/>
      <c r="F4" s="209"/>
      <c r="G4" s="209"/>
      <c r="H4" s="209"/>
      <c r="I4" s="209"/>
      <c r="J4" s="208"/>
      <c r="K4" s="208"/>
    </row>
    <row r="5" spans="1:11" ht="22.5" customHeight="1">
      <c r="A5" s="209"/>
      <c r="B5" s="209"/>
      <c r="C5" s="209"/>
      <c r="D5" s="209"/>
      <c r="E5" s="209"/>
      <c r="F5" s="209"/>
      <c r="G5" s="209"/>
      <c r="H5" s="209"/>
      <c r="I5" s="209"/>
      <c r="J5" s="208"/>
      <c r="K5" s="208"/>
    </row>
    <row r="6" spans="1:11" ht="12.75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</row>
    <row r="7" spans="1:11" ht="12" customHeight="1"/>
    <row r="8" spans="1:11" hidden="1"/>
    <row r="9" spans="1:11" ht="33" customHeight="1" thickBot="1">
      <c r="B9" s="101" t="s">
        <v>58</v>
      </c>
      <c r="C9" s="102" t="s">
        <v>1</v>
      </c>
      <c r="D9" s="102" t="s">
        <v>2</v>
      </c>
      <c r="E9" s="102" t="s">
        <v>3</v>
      </c>
      <c r="F9" s="102" t="s">
        <v>32</v>
      </c>
      <c r="G9" s="103" t="s">
        <v>17</v>
      </c>
      <c r="H9" s="306"/>
    </row>
    <row r="10" spans="1:11" ht="23.25" customHeight="1">
      <c r="B10" s="212" t="s">
        <v>59</v>
      </c>
      <c r="C10" s="104">
        <v>31</v>
      </c>
      <c r="D10" s="104">
        <v>0</v>
      </c>
      <c r="E10" s="104">
        <v>1</v>
      </c>
      <c r="F10" s="104">
        <v>0</v>
      </c>
      <c r="G10" s="104">
        <f t="shared" ref="G10:G25" si="0">SUM(C10:F10)</f>
        <v>32</v>
      </c>
      <c r="H10" s="307"/>
    </row>
    <row r="11" spans="1:11" ht="22.5" customHeight="1">
      <c r="B11" s="213" t="s">
        <v>60</v>
      </c>
      <c r="C11" s="105">
        <v>87</v>
      </c>
      <c r="D11" s="105">
        <v>2</v>
      </c>
      <c r="E11" s="105">
        <v>1</v>
      </c>
      <c r="F11" s="105">
        <v>0</v>
      </c>
      <c r="G11" s="106">
        <f t="shared" si="0"/>
        <v>90</v>
      </c>
      <c r="H11" s="308"/>
      <c r="I11" s="16"/>
    </row>
    <row r="12" spans="1:11" ht="30" customHeight="1">
      <c r="B12" s="213" t="s">
        <v>61</v>
      </c>
      <c r="C12" s="105">
        <v>76</v>
      </c>
      <c r="D12" s="105">
        <v>1</v>
      </c>
      <c r="E12" s="105">
        <v>2</v>
      </c>
      <c r="F12" s="105">
        <v>0</v>
      </c>
      <c r="G12" s="106">
        <f t="shared" si="0"/>
        <v>79</v>
      </c>
      <c r="H12" s="308"/>
    </row>
    <row r="13" spans="1:11" ht="27.95" customHeight="1">
      <c r="B13" s="213" t="s">
        <v>62</v>
      </c>
      <c r="C13" s="105">
        <v>88</v>
      </c>
      <c r="D13" s="105">
        <v>3</v>
      </c>
      <c r="E13" s="105">
        <v>1</v>
      </c>
      <c r="F13" s="105">
        <v>1</v>
      </c>
      <c r="G13" s="106">
        <f t="shared" si="0"/>
        <v>93</v>
      </c>
      <c r="H13" s="308"/>
    </row>
    <row r="14" spans="1:11" ht="27.95" customHeight="1">
      <c r="B14" s="213" t="s">
        <v>63</v>
      </c>
      <c r="C14" s="105">
        <v>57</v>
      </c>
      <c r="D14" s="105">
        <v>0</v>
      </c>
      <c r="E14" s="105">
        <v>1</v>
      </c>
      <c r="F14" s="105">
        <v>0</v>
      </c>
      <c r="G14" s="106">
        <f t="shared" si="0"/>
        <v>58</v>
      </c>
      <c r="H14" s="308"/>
    </row>
    <row r="15" spans="1:11" ht="27.95" customHeight="1">
      <c r="B15" s="213" t="s">
        <v>64</v>
      </c>
      <c r="C15" s="105">
        <v>47</v>
      </c>
      <c r="D15" s="105">
        <v>3</v>
      </c>
      <c r="E15" s="105">
        <v>0</v>
      </c>
      <c r="F15" s="105">
        <v>0</v>
      </c>
      <c r="G15" s="106">
        <f t="shared" si="0"/>
        <v>50</v>
      </c>
      <c r="H15" s="308"/>
    </row>
    <row r="16" spans="1:11" ht="27.95" customHeight="1">
      <c r="B16" s="213" t="s">
        <v>65</v>
      </c>
      <c r="C16" s="105">
        <v>44</v>
      </c>
      <c r="D16" s="105">
        <v>2</v>
      </c>
      <c r="E16" s="105">
        <v>1</v>
      </c>
      <c r="F16" s="105">
        <v>0</v>
      </c>
      <c r="G16" s="106">
        <f t="shared" si="0"/>
        <v>47</v>
      </c>
      <c r="H16" s="308"/>
    </row>
    <row r="17" spans="2:8" ht="27.95" customHeight="1">
      <c r="B17" s="213" t="s">
        <v>66</v>
      </c>
      <c r="C17" s="105">
        <v>43</v>
      </c>
      <c r="D17" s="105">
        <v>3</v>
      </c>
      <c r="E17" s="105">
        <v>1</v>
      </c>
      <c r="F17" s="105">
        <v>0</v>
      </c>
      <c r="G17" s="106">
        <f t="shared" si="0"/>
        <v>47</v>
      </c>
      <c r="H17" s="308"/>
    </row>
    <row r="18" spans="2:8" ht="27.95" customHeight="1">
      <c r="B18" s="213" t="s">
        <v>67</v>
      </c>
      <c r="C18" s="105">
        <v>20</v>
      </c>
      <c r="D18" s="105">
        <v>0</v>
      </c>
      <c r="E18" s="105">
        <v>0</v>
      </c>
      <c r="F18" s="105">
        <v>0</v>
      </c>
      <c r="G18" s="105">
        <f t="shared" si="0"/>
        <v>20</v>
      </c>
      <c r="H18" s="307"/>
    </row>
    <row r="19" spans="2:8" ht="27.95" customHeight="1">
      <c r="B19" s="213" t="s">
        <v>68</v>
      </c>
      <c r="C19" s="105">
        <v>23</v>
      </c>
      <c r="D19" s="105">
        <v>0</v>
      </c>
      <c r="E19" s="105">
        <v>0</v>
      </c>
      <c r="F19" s="105">
        <v>0</v>
      </c>
      <c r="G19" s="105">
        <f t="shared" si="0"/>
        <v>23</v>
      </c>
      <c r="H19" s="307"/>
    </row>
    <row r="20" spans="2:8" ht="27.95" customHeight="1">
      <c r="B20" s="213" t="s">
        <v>69</v>
      </c>
      <c r="C20" s="105">
        <v>16</v>
      </c>
      <c r="D20" s="105">
        <v>0</v>
      </c>
      <c r="E20" s="105">
        <v>0</v>
      </c>
      <c r="F20" s="105">
        <v>0</v>
      </c>
      <c r="G20" s="105">
        <f t="shared" si="0"/>
        <v>16</v>
      </c>
      <c r="H20" s="307"/>
    </row>
    <row r="21" spans="2:8" ht="27.95" customHeight="1">
      <c r="B21" s="213" t="s">
        <v>70</v>
      </c>
      <c r="C21" s="105">
        <v>11</v>
      </c>
      <c r="D21" s="105">
        <v>0</v>
      </c>
      <c r="E21" s="105">
        <v>1</v>
      </c>
      <c r="F21" s="105">
        <v>0</v>
      </c>
      <c r="G21" s="105">
        <f t="shared" si="0"/>
        <v>12</v>
      </c>
      <c r="H21" s="307"/>
    </row>
    <row r="22" spans="2:8" ht="27.95" customHeight="1">
      <c r="B22" s="213" t="s">
        <v>71</v>
      </c>
      <c r="C22" s="105">
        <v>4</v>
      </c>
      <c r="D22" s="105">
        <v>0</v>
      </c>
      <c r="E22" s="105">
        <v>0</v>
      </c>
      <c r="F22" s="105">
        <v>0</v>
      </c>
      <c r="G22" s="105">
        <f t="shared" si="0"/>
        <v>4</v>
      </c>
      <c r="H22" s="307"/>
    </row>
    <row r="23" spans="2:8" ht="27.95" customHeight="1">
      <c r="B23" s="213" t="s">
        <v>72</v>
      </c>
      <c r="C23" s="105">
        <v>2</v>
      </c>
      <c r="D23" s="105">
        <v>0</v>
      </c>
      <c r="E23" s="105">
        <v>1</v>
      </c>
      <c r="F23" s="105">
        <v>0</v>
      </c>
      <c r="G23" s="105">
        <f t="shared" si="0"/>
        <v>3</v>
      </c>
      <c r="H23" s="307"/>
    </row>
    <row r="24" spans="2:8" ht="27.95" customHeight="1">
      <c r="B24" s="213" t="s">
        <v>73</v>
      </c>
      <c r="C24" s="105">
        <v>0</v>
      </c>
      <c r="D24" s="105">
        <v>0</v>
      </c>
      <c r="E24" s="105">
        <v>0</v>
      </c>
      <c r="F24" s="105">
        <v>0</v>
      </c>
      <c r="G24" s="105">
        <f t="shared" si="0"/>
        <v>0</v>
      </c>
      <c r="H24" s="307"/>
    </row>
    <row r="25" spans="2:8" ht="27.95" customHeight="1">
      <c r="B25" s="213" t="s">
        <v>74</v>
      </c>
      <c r="C25" s="105">
        <v>0</v>
      </c>
      <c r="D25" s="105">
        <v>0</v>
      </c>
      <c r="E25" s="105">
        <v>0</v>
      </c>
      <c r="F25" s="105">
        <v>0</v>
      </c>
      <c r="G25" s="105">
        <f t="shared" si="0"/>
        <v>0</v>
      </c>
      <c r="H25" s="307"/>
    </row>
    <row r="26" spans="2:8" ht="12" customHeight="1" thickBot="1">
      <c r="B26" s="111"/>
      <c r="C26" s="108"/>
      <c r="D26" s="108"/>
      <c r="E26" s="108"/>
      <c r="F26" s="108"/>
      <c r="G26" s="108"/>
      <c r="H26" s="307"/>
    </row>
    <row r="27" spans="2:8" ht="44.25" customHeight="1" thickBot="1">
      <c r="B27" s="216" t="s">
        <v>117</v>
      </c>
      <c r="C27" s="217">
        <f>SUM(C10:C26)</f>
        <v>549</v>
      </c>
      <c r="D27" s="217">
        <f>SUM(D10:D26)</f>
        <v>14</v>
      </c>
      <c r="E27" s="217">
        <f>SUM(E10:E26)</f>
        <v>10</v>
      </c>
      <c r="F27" s="217">
        <f>SUM(F10:F26)</f>
        <v>1</v>
      </c>
      <c r="G27" s="218">
        <f>SUM(C27:F27)</f>
        <v>574</v>
      </c>
      <c r="H27" s="309"/>
    </row>
    <row r="28" spans="2:8" ht="13.5" customHeight="1">
      <c r="B28" s="215"/>
      <c r="C28" s="45"/>
      <c r="D28" s="45"/>
      <c r="E28" s="45"/>
      <c r="F28" s="45"/>
      <c r="G28" s="45"/>
      <c r="H28" s="307"/>
    </row>
    <row r="29" spans="2:8" ht="27" customHeight="1">
      <c r="B29" s="213" t="s">
        <v>75</v>
      </c>
      <c r="C29" s="105">
        <v>2</v>
      </c>
      <c r="D29" s="105">
        <v>0</v>
      </c>
      <c r="E29" s="105">
        <v>0</v>
      </c>
      <c r="F29" s="105">
        <v>0</v>
      </c>
      <c r="G29" s="105">
        <f>Tabla12[[#This Row],[CAIDA DE PERSONA]]+Tabla12[[#This Row],[VOLCADURAS]]+Tabla12[[#This Row],[ATROPELLOS]]+Tabla12[[#This Row],[CHOQUES]]</f>
        <v>2</v>
      </c>
      <c r="H29" s="307"/>
    </row>
    <row r="30" spans="2:8" ht="21" customHeight="1">
      <c r="B30" s="213" t="s">
        <v>76</v>
      </c>
      <c r="C30" s="105">
        <v>4</v>
      </c>
      <c r="D30" s="105">
        <v>0</v>
      </c>
      <c r="E30" s="110">
        <v>0</v>
      </c>
      <c r="F30" s="105">
        <v>0</v>
      </c>
      <c r="G30" s="105">
        <f>Tabla12[[#This Row],[CAIDA DE PERSONA]]+Tabla12[[#This Row],[VOLCADURAS]]+Tabla12[[#This Row],[ATROPELLOS]]+Tabla12[[#This Row],[CHOQUES]]</f>
        <v>4</v>
      </c>
      <c r="H30" s="307"/>
    </row>
    <row r="31" spans="2:8" ht="18.75" customHeight="1">
      <c r="B31" s="213" t="s">
        <v>77</v>
      </c>
      <c r="C31" s="105">
        <v>2</v>
      </c>
      <c r="D31" s="105">
        <v>0</v>
      </c>
      <c r="E31" s="110">
        <v>0</v>
      </c>
      <c r="F31" s="105">
        <v>0</v>
      </c>
      <c r="G31" s="105">
        <f>Tabla12[[#This Row],[CAIDA DE PERSONA]]+Tabla12[[#This Row],[VOLCADURAS]]+Tabla12[[#This Row],[ATROPELLOS]]+Tabla12[[#This Row],[CHOQUES]]</f>
        <v>2</v>
      </c>
      <c r="H31" s="307"/>
    </row>
    <row r="32" spans="2:8" ht="21.75" customHeight="1">
      <c r="B32" s="213" t="s">
        <v>78</v>
      </c>
      <c r="C32" s="105">
        <v>3</v>
      </c>
      <c r="D32" s="105">
        <v>0</v>
      </c>
      <c r="E32" s="105">
        <v>0</v>
      </c>
      <c r="F32" s="105">
        <v>0</v>
      </c>
      <c r="G32" s="105">
        <f>Tabla12[[#This Row],[CAIDA DE PERSONA]]+Tabla12[[#This Row],[VOLCADURAS]]+Tabla12[[#This Row],[ATROPELLOS]]+Tabla12[[#This Row],[CHOQUES]]</f>
        <v>3</v>
      </c>
      <c r="H32" s="307"/>
    </row>
    <row r="33" spans="2:11" ht="9.75" customHeight="1" thickBot="1">
      <c r="B33" s="111"/>
      <c r="C33" s="108"/>
      <c r="D33" s="108"/>
      <c r="E33" s="108"/>
      <c r="F33" s="108"/>
      <c r="G33" s="108"/>
      <c r="H33" s="307"/>
      <c r="K33" s="19"/>
    </row>
    <row r="34" spans="2:11" ht="32.25" customHeight="1" thickBot="1">
      <c r="B34" s="214" t="s">
        <v>79</v>
      </c>
      <c r="C34" s="109">
        <f>SUM(C29:C33)</f>
        <v>11</v>
      </c>
      <c r="D34" s="109">
        <f>SUM(D29:D33)</f>
        <v>0</v>
      </c>
      <c r="E34" s="109">
        <f>SUM(E29:E33)</f>
        <v>0</v>
      </c>
      <c r="F34" s="109">
        <f>SUM(F29:F33)</f>
        <v>0</v>
      </c>
      <c r="G34" s="44">
        <f>SUM(C34:F34)</f>
        <v>11</v>
      </c>
      <c r="H34" s="310"/>
      <c r="K34" s="19"/>
    </row>
    <row r="35" spans="2:11" ht="9.75" customHeight="1" thickBot="1">
      <c r="B35" s="20"/>
      <c r="C35" s="19"/>
      <c r="D35" s="19"/>
      <c r="E35" s="19"/>
      <c r="F35" s="19"/>
      <c r="G35" s="19"/>
      <c r="H35" s="19"/>
      <c r="K35" s="19"/>
    </row>
    <row r="36" spans="2:11" ht="32.25" customHeight="1" thickBot="1">
      <c r="B36" s="211" t="s">
        <v>80</v>
      </c>
      <c r="C36" s="25">
        <v>18</v>
      </c>
      <c r="D36" s="25">
        <v>0</v>
      </c>
      <c r="E36" s="26">
        <v>0</v>
      </c>
      <c r="F36" s="26">
        <v>0</v>
      </c>
      <c r="G36" s="27">
        <f>C36+D36+E36+F36</f>
        <v>18</v>
      </c>
      <c r="H36" s="310"/>
    </row>
    <row r="37" spans="2:11" ht="30.95" customHeight="1">
      <c r="B37" s="211" t="s">
        <v>5</v>
      </c>
      <c r="C37" s="26">
        <f>C34+C27+C36</f>
        <v>578</v>
      </c>
      <c r="D37" s="26">
        <f>D36+D34+D27</f>
        <v>14</v>
      </c>
      <c r="E37" s="26">
        <f>E36+E34+E27</f>
        <v>10</v>
      </c>
      <c r="F37" s="26">
        <f>F36+F34+F27</f>
        <v>1</v>
      </c>
      <c r="G37" s="27">
        <f>C37+D37+E37+F37</f>
        <v>603</v>
      </c>
      <c r="H37" s="310"/>
      <c r="K37" s="24"/>
    </row>
    <row r="38" spans="2:11" ht="21.75" customHeight="1"/>
    <row r="39" spans="2:11" ht="18.75" customHeight="1">
      <c r="C39" s="210"/>
    </row>
    <row r="40" spans="2:11" ht="25.5" customHeight="1"/>
    <row r="41" spans="2:11" ht="18.75" customHeight="1">
      <c r="C41" s="20"/>
      <c r="D41" s="19"/>
      <c r="E41" s="19"/>
      <c r="F41" s="19"/>
      <c r="G41" s="19"/>
      <c r="H41" s="19"/>
      <c r="I41" s="19"/>
    </row>
    <row r="42" spans="2:11" ht="30.95" customHeight="1">
      <c r="D42" s="316" t="s">
        <v>120</v>
      </c>
      <c r="E42" s="316"/>
      <c r="F42" s="316"/>
      <c r="G42" s="316"/>
      <c r="H42" s="304"/>
    </row>
    <row r="43" spans="2:11" ht="30.95" customHeight="1">
      <c r="D43" s="316"/>
      <c r="E43" s="316"/>
      <c r="F43" s="316"/>
      <c r="G43" s="316"/>
      <c r="H43" s="304"/>
    </row>
    <row r="44" spans="2:11" ht="30.95" customHeight="1"/>
    <row r="45" spans="2:11" ht="30.95" customHeight="1">
      <c r="C45" s="22"/>
      <c r="D45" s="22"/>
      <c r="E45" s="22"/>
      <c r="F45" s="22"/>
      <c r="G45" s="22"/>
      <c r="H45" s="22"/>
      <c r="I45" s="22"/>
    </row>
    <row r="46" spans="2:11" ht="30.95" customHeight="1">
      <c r="C46" s="16"/>
      <c r="D46" s="16"/>
      <c r="E46" s="16"/>
      <c r="F46" s="16"/>
      <c r="G46" s="16"/>
      <c r="H46" s="16"/>
      <c r="I46" s="16"/>
    </row>
    <row r="47" spans="2:11" ht="30.95" customHeight="1">
      <c r="C47" s="7"/>
      <c r="D47" s="7"/>
      <c r="E47" s="7"/>
      <c r="F47" s="7"/>
      <c r="G47" s="7"/>
      <c r="H47" s="7"/>
      <c r="I47" s="7"/>
    </row>
    <row r="48" spans="2:11" ht="30.95" customHeight="1">
      <c r="C48" s="20"/>
      <c r="D48" s="19"/>
      <c r="E48" s="19"/>
      <c r="F48" s="19"/>
      <c r="G48" s="19"/>
      <c r="H48" s="19"/>
      <c r="I48" s="19"/>
    </row>
    <row r="49" spans="3:9" ht="30.95" customHeight="1">
      <c r="C49" s="20"/>
      <c r="D49" s="19"/>
      <c r="E49" s="19"/>
      <c r="F49" s="19"/>
      <c r="G49" s="19"/>
      <c r="H49" s="19"/>
      <c r="I49" s="19"/>
    </row>
    <row r="50" spans="3:9" ht="30.95" customHeight="1">
      <c r="C50" s="20"/>
      <c r="D50" s="19"/>
      <c r="E50" s="19"/>
      <c r="F50" s="19"/>
      <c r="G50" s="19"/>
      <c r="H50" s="19"/>
      <c r="I50" s="19"/>
    </row>
    <row r="51" spans="3:9" ht="30.95" customHeight="1">
      <c r="C51" s="20"/>
      <c r="D51" s="19"/>
      <c r="E51" s="19"/>
      <c r="F51" s="19"/>
      <c r="G51" s="19"/>
      <c r="H51" s="19"/>
      <c r="I51" s="19"/>
    </row>
    <row r="52" spans="3:9" ht="30.95" customHeight="1">
      <c r="C52" s="20"/>
      <c r="D52" s="19"/>
      <c r="E52" s="19"/>
      <c r="F52" s="19"/>
      <c r="G52" s="19"/>
      <c r="H52" s="19"/>
      <c r="I52" s="19"/>
    </row>
    <row r="53" spans="3:9" ht="30.95" customHeight="1">
      <c r="C53" s="23"/>
      <c r="D53" s="18"/>
      <c r="E53" s="18"/>
      <c r="F53" s="18"/>
      <c r="G53" s="18"/>
      <c r="H53" s="18"/>
      <c r="I53" s="18"/>
    </row>
    <row r="54" spans="3:9" ht="30.95" customHeight="1">
      <c r="C54" s="20"/>
      <c r="D54" s="19"/>
      <c r="E54" s="19"/>
      <c r="F54" s="19"/>
      <c r="G54" s="19"/>
      <c r="H54" s="19"/>
      <c r="I54" s="19"/>
    </row>
    <row r="55" spans="3:9" ht="30.95" customHeight="1">
      <c r="C55" s="20"/>
      <c r="D55" s="19"/>
      <c r="E55" s="19"/>
      <c r="F55" s="19"/>
      <c r="G55" s="19"/>
      <c r="H55" s="19"/>
      <c r="I55" s="19"/>
    </row>
    <row r="56" spans="3:9" ht="30.95" customHeight="1">
      <c r="C56" s="21"/>
      <c r="D56" s="19"/>
      <c r="E56" s="19"/>
      <c r="F56" s="19"/>
      <c r="G56" s="19"/>
      <c r="H56" s="19"/>
      <c r="I56" s="19"/>
    </row>
  </sheetData>
  <mergeCells count="2">
    <mergeCell ref="D42:G43"/>
    <mergeCell ref="B2:H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zoomScaleNormal="100" workbookViewId="0">
      <selection activeCell="F12" sqref="F12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315" t="s">
        <v>157</v>
      </c>
      <c r="C2" s="315"/>
      <c r="D2" s="315"/>
      <c r="E2" s="315"/>
      <c r="F2" s="315"/>
      <c r="G2" s="209"/>
    </row>
    <row r="3" spans="2:7" ht="12.75" customHeight="1">
      <c r="B3" s="315"/>
      <c r="C3" s="315"/>
      <c r="D3" s="315"/>
      <c r="E3" s="315"/>
      <c r="F3" s="315"/>
      <c r="G3" s="209"/>
    </row>
    <row r="4" spans="2:7" ht="28.5" customHeight="1">
      <c r="B4" s="315"/>
      <c r="C4" s="315"/>
      <c r="D4" s="315"/>
      <c r="E4" s="315"/>
      <c r="F4" s="315"/>
      <c r="G4" s="209"/>
    </row>
    <row r="7" spans="2:7" ht="0.75" customHeight="1"/>
    <row r="8" spans="2:7" ht="1.5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2" t="s">
        <v>31</v>
      </c>
      <c r="C11" s="112" t="s">
        <v>1</v>
      </c>
      <c r="D11" s="112" t="s">
        <v>2</v>
      </c>
      <c r="E11" s="112" t="s">
        <v>3</v>
      </c>
      <c r="F11" s="112" t="s">
        <v>32</v>
      </c>
      <c r="G11" s="113" t="s">
        <v>17</v>
      </c>
    </row>
    <row r="12" spans="2:7" ht="27.95" customHeight="1">
      <c r="B12" s="29" t="s">
        <v>33</v>
      </c>
      <c r="C12" s="28">
        <v>4</v>
      </c>
      <c r="D12" s="28">
        <v>0</v>
      </c>
      <c r="E12" s="28">
        <v>0</v>
      </c>
      <c r="F12" s="28">
        <v>0</v>
      </c>
      <c r="G12" s="70">
        <f t="shared" ref="G12:G35" si="0">SUM(C12:F12)</f>
        <v>4</v>
      </c>
    </row>
    <row r="13" spans="2:7" ht="27.95" customHeight="1">
      <c r="B13" s="29" t="s">
        <v>34</v>
      </c>
      <c r="C13" s="28">
        <v>2</v>
      </c>
      <c r="D13" s="28">
        <v>0</v>
      </c>
      <c r="E13" s="28">
        <v>0</v>
      </c>
      <c r="F13" s="28">
        <v>0</v>
      </c>
      <c r="G13" s="70">
        <f t="shared" si="0"/>
        <v>2</v>
      </c>
    </row>
    <row r="14" spans="2:7" ht="27.95" customHeight="1">
      <c r="B14" s="29" t="s">
        <v>35</v>
      </c>
      <c r="C14" s="28">
        <v>2</v>
      </c>
      <c r="D14" s="28">
        <v>0</v>
      </c>
      <c r="E14" s="28">
        <v>1</v>
      </c>
      <c r="F14" s="28">
        <v>0</v>
      </c>
      <c r="G14" s="70">
        <f t="shared" si="0"/>
        <v>3</v>
      </c>
    </row>
    <row r="15" spans="2:7" ht="27.95" customHeight="1">
      <c r="B15" s="29" t="s">
        <v>36</v>
      </c>
      <c r="C15" s="28">
        <v>1</v>
      </c>
      <c r="D15" s="28">
        <v>0</v>
      </c>
      <c r="E15" s="28">
        <v>1</v>
      </c>
      <c r="F15" s="28">
        <v>0</v>
      </c>
      <c r="G15" s="70">
        <f t="shared" si="0"/>
        <v>2</v>
      </c>
    </row>
    <row r="16" spans="2:7" ht="27.95" customHeight="1">
      <c r="B16" s="29" t="s">
        <v>37</v>
      </c>
      <c r="C16" s="28">
        <v>3</v>
      </c>
      <c r="D16" s="28">
        <v>0</v>
      </c>
      <c r="E16" s="28">
        <v>0</v>
      </c>
      <c r="F16" s="28">
        <v>0</v>
      </c>
      <c r="G16" s="70">
        <f t="shared" si="0"/>
        <v>3</v>
      </c>
    </row>
    <row r="17" spans="2:7" ht="27.95" customHeight="1">
      <c r="B17" s="29" t="s">
        <v>38</v>
      </c>
      <c r="C17" s="28">
        <v>1</v>
      </c>
      <c r="D17" s="28">
        <v>0</v>
      </c>
      <c r="E17" s="28">
        <v>0</v>
      </c>
      <c r="F17" s="28">
        <v>0</v>
      </c>
      <c r="G17" s="70">
        <f t="shared" si="0"/>
        <v>1</v>
      </c>
    </row>
    <row r="18" spans="2:7" ht="27.95" customHeight="1">
      <c r="B18" s="29" t="s">
        <v>39</v>
      </c>
      <c r="C18" s="28">
        <v>3</v>
      </c>
      <c r="D18" s="28">
        <v>0</v>
      </c>
      <c r="E18" s="28">
        <v>0</v>
      </c>
      <c r="F18" s="28">
        <v>0</v>
      </c>
      <c r="G18" s="70">
        <f t="shared" si="0"/>
        <v>3</v>
      </c>
    </row>
    <row r="19" spans="2:7" ht="27.95" customHeight="1">
      <c r="B19" s="29" t="s">
        <v>40</v>
      </c>
      <c r="C19" s="28">
        <v>14</v>
      </c>
      <c r="D19" s="28">
        <v>0</v>
      </c>
      <c r="E19" s="28">
        <v>3</v>
      </c>
      <c r="F19" s="28">
        <v>0</v>
      </c>
      <c r="G19" s="70">
        <f t="shared" si="0"/>
        <v>17</v>
      </c>
    </row>
    <row r="20" spans="2:7" ht="27.95" customHeight="1">
      <c r="B20" s="29" t="s">
        <v>41</v>
      </c>
      <c r="C20" s="28">
        <v>26</v>
      </c>
      <c r="D20" s="28">
        <v>1</v>
      </c>
      <c r="E20" s="28">
        <v>1</v>
      </c>
      <c r="F20" s="28">
        <v>0</v>
      </c>
      <c r="G20" s="70">
        <f t="shared" si="0"/>
        <v>28</v>
      </c>
    </row>
    <row r="21" spans="2:7" ht="27.95" customHeight="1">
      <c r="B21" s="29" t="s">
        <v>42</v>
      </c>
      <c r="C21" s="28">
        <v>22</v>
      </c>
      <c r="D21" s="28">
        <v>2</v>
      </c>
      <c r="E21" s="28">
        <v>0</v>
      </c>
      <c r="F21" s="28">
        <v>0</v>
      </c>
      <c r="G21" s="70">
        <f t="shared" si="0"/>
        <v>24</v>
      </c>
    </row>
    <row r="22" spans="2:7" ht="27.95" customHeight="1">
      <c r="B22" s="29" t="s">
        <v>43</v>
      </c>
      <c r="C22" s="28">
        <v>12</v>
      </c>
      <c r="D22" s="28">
        <v>0</v>
      </c>
      <c r="E22" s="28">
        <v>0</v>
      </c>
      <c r="F22" s="28">
        <v>0</v>
      </c>
      <c r="G22" s="68">
        <f t="shared" si="0"/>
        <v>12</v>
      </c>
    </row>
    <row r="23" spans="2:7" ht="27.95" customHeight="1">
      <c r="B23" s="29" t="s">
        <v>44</v>
      </c>
      <c r="C23" s="28">
        <v>15</v>
      </c>
      <c r="D23" s="28">
        <v>1</v>
      </c>
      <c r="E23" s="28">
        <v>0</v>
      </c>
      <c r="F23" s="28">
        <v>0</v>
      </c>
      <c r="G23" s="68">
        <f t="shared" si="0"/>
        <v>16</v>
      </c>
    </row>
    <row r="24" spans="2:7" ht="27.95" customHeight="1">
      <c r="B24" s="29" t="s">
        <v>45</v>
      </c>
      <c r="C24" s="28">
        <v>12</v>
      </c>
      <c r="D24" s="28">
        <v>1</v>
      </c>
      <c r="E24" s="28">
        <v>1</v>
      </c>
      <c r="F24" s="28">
        <v>0</v>
      </c>
      <c r="G24" s="68">
        <f t="shared" si="0"/>
        <v>14</v>
      </c>
    </row>
    <row r="25" spans="2:7" ht="27.95" customHeight="1">
      <c r="B25" s="29" t="s">
        <v>46</v>
      </c>
      <c r="C25" s="28">
        <v>15</v>
      </c>
      <c r="D25" s="28">
        <v>1</v>
      </c>
      <c r="E25" s="28">
        <v>0</v>
      </c>
      <c r="F25" s="28">
        <v>1</v>
      </c>
      <c r="G25" s="68">
        <f t="shared" si="0"/>
        <v>17</v>
      </c>
    </row>
    <row r="26" spans="2:7" ht="27.95" customHeight="1">
      <c r="B26" s="29" t="s">
        <v>47</v>
      </c>
      <c r="C26" s="28">
        <v>20</v>
      </c>
      <c r="D26" s="28">
        <v>4</v>
      </c>
      <c r="E26" s="28">
        <v>1</v>
      </c>
      <c r="F26" s="28">
        <v>0</v>
      </c>
      <c r="G26" s="68">
        <f t="shared" si="0"/>
        <v>25</v>
      </c>
    </row>
    <row r="27" spans="2:7" ht="27.95" customHeight="1">
      <c r="B27" s="29" t="s">
        <v>48</v>
      </c>
      <c r="C27" s="28">
        <v>19</v>
      </c>
      <c r="D27" s="28">
        <v>0</v>
      </c>
      <c r="E27" s="28">
        <v>0</v>
      </c>
      <c r="F27" s="28">
        <v>0</v>
      </c>
      <c r="G27" s="68">
        <f t="shared" si="0"/>
        <v>19</v>
      </c>
    </row>
    <row r="28" spans="2:7" ht="27.95" customHeight="1">
      <c r="B28" s="29" t="s">
        <v>49</v>
      </c>
      <c r="C28" s="28">
        <v>19</v>
      </c>
      <c r="D28" s="28">
        <v>0</v>
      </c>
      <c r="E28" s="28">
        <v>0</v>
      </c>
      <c r="F28" s="28">
        <v>0</v>
      </c>
      <c r="G28" s="68">
        <f t="shared" si="0"/>
        <v>19</v>
      </c>
    </row>
    <row r="29" spans="2:7" ht="27.95" customHeight="1">
      <c r="B29" s="29" t="s">
        <v>50</v>
      </c>
      <c r="C29" s="28">
        <v>18</v>
      </c>
      <c r="D29" s="28">
        <v>0</v>
      </c>
      <c r="E29" s="28">
        <v>0</v>
      </c>
      <c r="F29" s="28">
        <v>0</v>
      </c>
      <c r="G29" s="68">
        <f t="shared" si="0"/>
        <v>18</v>
      </c>
    </row>
    <row r="30" spans="2:7" ht="27.95" customHeight="1">
      <c r="B30" s="29" t="s">
        <v>51</v>
      </c>
      <c r="C30" s="28">
        <v>16</v>
      </c>
      <c r="D30" s="28">
        <v>1</v>
      </c>
      <c r="E30" s="28">
        <v>0</v>
      </c>
      <c r="F30" s="28">
        <v>0</v>
      </c>
      <c r="G30" s="68">
        <f t="shared" si="0"/>
        <v>17</v>
      </c>
    </row>
    <row r="31" spans="2:7" ht="27.95" customHeight="1">
      <c r="B31" s="29" t="s">
        <v>52</v>
      </c>
      <c r="C31" s="28">
        <v>20</v>
      </c>
      <c r="D31" s="28">
        <v>2</v>
      </c>
      <c r="E31" s="28">
        <v>1</v>
      </c>
      <c r="F31" s="28">
        <v>0</v>
      </c>
      <c r="G31" s="70">
        <f t="shared" si="0"/>
        <v>23</v>
      </c>
    </row>
    <row r="32" spans="2:7" ht="27.95" customHeight="1">
      <c r="B32" s="29" t="s">
        <v>53</v>
      </c>
      <c r="C32" s="28">
        <v>18</v>
      </c>
      <c r="D32" s="28">
        <v>0</v>
      </c>
      <c r="E32" s="28">
        <v>0</v>
      </c>
      <c r="F32" s="28">
        <v>0</v>
      </c>
      <c r="G32" s="70">
        <f t="shared" si="0"/>
        <v>18</v>
      </c>
    </row>
    <row r="33" spans="2:7" ht="27.95" customHeight="1">
      <c r="B33" s="29" t="s">
        <v>54</v>
      </c>
      <c r="C33" s="28">
        <v>13</v>
      </c>
      <c r="D33" s="28">
        <v>0</v>
      </c>
      <c r="E33" s="28">
        <v>0</v>
      </c>
      <c r="F33" s="28">
        <v>0</v>
      </c>
      <c r="G33" s="70">
        <f t="shared" si="0"/>
        <v>13</v>
      </c>
    </row>
    <row r="34" spans="2:7" ht="27.95" customHeight="1">
      <c r="B34" s="29" t="s">
        <v>55</v>
      </c>
      <c r="C34" s="28">
        <v>10</v>
      </c>
      <c r="D34" s="28">
        <v>0</v>
      </c>
      <c r="E34" s="28">
        <v>0</v>
      </c>
      <c r="F34" s="28">
        <v>0</v>
      </c>
      <c r="G34" s="70">
        <f t="shared" si="0"/>
        <v>10</v>
      </c>
    </row>
    <row r="35" spans="2:7" ht="27.95" customHeight="1">
      <c r="B35" s="30" t="s">
        <v>56</v>
      </c>
      <c r="C35" s="28">
        <v>8</v>
      </c>
      <c r="D35" s="28">
        <v>0</v>
      </c>
      <c r="E35" s="28">
        <v>1</v>
      </c>
      <c r="F35" s="28">
        <v>0</v>
      </c>
      <c r="G35" s="70">
        <f t="shared" si="0"/>
        <v>9</v>
      </c>
    </row>
    <row r="36" spans="2:7" s="35" customFormat="1" ht="5.25" customHeight="1" thickBot="1">
      <c r="B36" s="107"/>
      <c r="C36" s="108"/>
      <c r="D36" s="108"/>
      <c r="E36" s="108"/>
      <c r="F36" s="108"/>
      <c r="G36" s="114" t="s">
        <v>57</v>
      </c>
    </row>
    <row r="37" spans="2:7" ht="27.95" customHeight="1" thickTop="1">
      <c r="B37" s="31" t="s">
        <v>5</v>
      </c>
      <c r="C37" s="32">
        <f>SUM(C12:C36)</f>
        <v>293</v>
      </c>
      <c r="D37" s="32">
        <f>SUM(D12:D36)</f>
        <v>13</v>
      </c>
      <c r="E37" s="32">
        <f>SUM(E12:E36)</f>
        <v>10</v>
      </c>
      <c r="F37" s="32">
        <f>SUM(F12:F35)</f>
        <v>1</v>
      </c>
      <c r="G37" s="33">
        <f>SUM(C37:F37)</f>
        <v>317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8.25" customHeight="1">
      <c r="B41" s="17"/>
      <c r="C41" s="17"/>
      <c r="D41" s="17"/>
      <c r="E41" s="18"/>
      <c r="F41" s="18"/>
      <c r="G41" s="19"/>
    </row>
    <row r="42" spans="2:7" ht="30.95" customHeight="1">
      <c r="B42" s="20"/>
      <c r="C42" s="19"/>
      <c r="D42" s="19"/>
      <c r="E42" s="19"/>
      <c r="F42" s="19"/>
      <c r="G42" s="19"/>
    </row>
    <row r="43" spans="2:7" ht="30.95" customHeight="1">
      <c r="B43" s="21"/>
      <c r="C43" s="19"/>
      <c r="D43" s="19"/>
      <c r="E43" s="19"/>
      <c r="F43" s="19"/>
      <c r="G43" s="19"/>
    </row>
    <row r="44" spans="2:7" ht="30.95" customHeight="1">
      <c r="G44" s="19"/>
    </row>
    <row r="45" spans="2:7" ht="30.95" customHeight="1">
      <c r="G45" s="19"/>
    </row>
    <row r="46" spans="2:7" ht="30.95" customHeight="1">
      <c r="B46" s="22"/>
      <c r="C46" s="22"/>
      <c r="D46" s="22"/>
      <c r="E46" s="22"/>
      <c r="F46" s="22"/>
      <c r="G46" s="19"/>
    </row>
    <row r="47" spans="2:7" ht="30.95" customHeight="1">
      <c r="B47" s="16"/>
      <c r="C47" s="16"/>
      <c r="D47" s="16"/>
      <c r="E47" s="16"/>
      <c r="F47" s="16"/>
      <c r="G47" s="19"/>
    </row>
    <row r="48" spans="2:7" ht="30.95" customHeight="1">
      <c r="B48" s="7"/>
      <c r="C48" s="7"/>
      <c r="D48" s="7"/>
      <c r="E48" s="7"/>
      <c r="F48" s="7"/>
      <c r="G48" s="19"/>
    </row>
    <row r="49" spans="2:7" ht="30.95" customHeight="1">
      <c r="B49" s="20"/>
      <c r="C49" s="19"/>
      <c r="D49" s="19"/>
      <c r="E49" s="19"/>
      <c r="F49" s="19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3"/>
      <c r="C54" s="18"/>
      <c r="D54" s="18"/>
      <c r="E54" s="18"/>
      <c r="F54" s="18"/>
      <c r="G54" s="19"/>
    </row>
    <row r="55" spans="2:7" ht="30.95" customHeight="1">
      <c r="B55" s="20"/>
      <c r="C55" s="19"/>
      <c r="D55" s="19"/>
      <c r="E55" s="19"/>
      <c r="F55" s="19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1"/>
      <c r="C57" s="19"/>
      <c r="D57" s="19"/>
      <c r="E57" s="19"/>
      <c r="F57" s="19"/>
      <c r="G57" s="19"/>
    </row>
    <row r="58" spans="2:7" ht="15"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.75">
      <c r="G86" s="34"/>
    </row>
    <row r="87" spans="7:7" ht="15.75">
      <c r="G87" s="18"/>
    </row>
    <row r="88" spans="7:7" ht="15">
      <c r="G88" s="19"/>
    </row>
    <row r="89" spans="7:7" ht="15.75">
      <c r="G89" s="18"/>
    </row>
    <row r="90" spans="7:7" ht="15">
      <c r="G90" s="19"/>
    </row>
    <row r="91" spans="7:7" ht="15">
      <c r="G91" s="19"/>
    </row>
    <row r="92" spans="7:7" ht="15">
      <c r="G92" s="19"/>
    </row>
    <row r="95" spans="7:7" ht="15.75">
      <c r="G95" s="22"/>
    </row>
    <row r="96" spans="7:7">
      <c r="G96" s="16"/>
    </row>
    <row r="97" spans="7:7" ht="15">
      <c r="G97" s="7"/>
    </row>
    <row r="98" spans="7:7" ht="15">
      <c r="G98" s="19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.75">
      <c r="G103" s="18"/>
    </row>
    <row r="104" spans="7:7" ht="15">
      <c r="G104" s="19"/>
    </row>
    <row r="105" spans="7:7" ht="15">
      <c r="G105" s="19"/>
    </row>
    <row r="106" spans="7:7" ht="15">
      <c r="G106" s="19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8"/>
  <sheetViews>
    <sheetView showGridLines="0" view="pageLayout" zoomScaleNormal="100" workbookViewId="0">
      <selection activeCell="F12" sqref="F12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2" spans="2:7" ht="20.25" customHeight="1"/>
    <row r="3" spans="2:7" ht="31.5" customHeight="1">
      <c r="B3" s="318" t="s">
        <v>158</v>
      </c>
      <c r="C3" s="318"/>
      <c r="D3" s="318"/>
      <c r="E3" s="318"/>
      <c r="F3" s="318"/>
      <c r="G3" s="318"/>
    </row>
    <row r="4" spans="2:7" ht="28.5" customHeight="1">
      <c r="B4" s="318"/>
      <c r="C4" s="318"/>
      <c r="D4" s="318"/>
      <c r="E4" s="318"/>
      <c r="F4" s="318"/>
      <c r="G4" s="318"/>
    </row>
    <row r="5" spans="2:7">
      <c r="B5" s="318"/>
      <c r="C5" s="318"/>
      <c r="D5" s="318"/>
      <c r="E5" s="318"/>
      <c r="F5" s="318"/>
      <c r="G5" s="318"/>
    </row>
    <row r="8" spans="2:7" ht="8.25" customHeight="1" thickBot="1"/>
    <row r="9" spans="2:7" ht="30" customHeight="1" thickBot="1">
      <c r="B9" s="320" t="s">
        <v>170</v>
      </c>
      <c r="C9" s="321"/>
      <c r="D9" s="321"/>
      <c r="E9" s="321"/>
      <c r="F9" s="321"/>
      <c r="G9" s="322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111</v>
      </c>
    </row>
    <row r="12" spans="2:7" ht="27.95" customHeight="1">
      <c r="B12" s="29" t="s">
        <v>33</v>
      </c>
      <c r="C12" s="28">
        <v>4</v>
      </c>
    </row>
    <row r="13" spans="2:7" ht="27.95" customHeight="1">
      <c r="B13" s="29" t="s">
        <v>34</v>
      </c>
      <c r="C13" s="28">
        <v>0</v>
      </c>
    </row>
    <row r="14" spans="2:7" ht="27.95" customHeight="1">
      <c r="B14" s="29" t="s">
        <v>35</v>
      </c>
      <c r="C14" s="69">
        <v>2</v>
      </c>
    </row>
    <row r="15" spans="2:7" ht="27.95" customHeight="1">
      <c r="B15" s="29" t="s">
        <v>36</v>
      </c>
      <c r="C15" s="69">
        <v>1</v>
      </c>
    </row>
    <row r="16" spans="2:7" ht="27.95" customHeight="1">
      <c r="B16" s="29" t="s">
        <v>37</v>
      </c>
      <c r="C16" s="28">
        <v>2</v>
      </c>
    </row>
    <row r="17" spans="2:3" ht="27.95" customHeight="1">
      <c r="B17" s="29" t="s">
        <v>38</v>
      </c>
      <c r="C17" s="28">
        <v>0</v>
      </c>
    </row>
    <row r="18" spans="2:3" ht="27.95" customHeight="1">
      <c r="B18" s="29" t="s">
        <v>39</v>
      </c>
      <c r="C18" s="28">
        <v>0</v>
      </c>
    </row>
    <row r="19" spans="2:3" ht="27.95" customHeight="1">
      <c r="B19" s="29" t="s">
        <v>40</v>
      </c>
      <c r="C19" s="28">
        <v>0</v>
      </c>
    </row>
    <row r="20" spans="2:3" ht="27.95" customHeight="1">
      <c r="B20" s="29" t="s">
        <v>41</v>
      </c>
      <c r="C20" s="28">
        <v>0</v>
      </c>
    </row>
    <row r="21" spans="2:3" ht="27.95" customHeight="1">
      <c r="B21" s="29" t="s">
        <v>42</v>
      </c>
      <c r="C21" s="28">
        <v>0</v>
      </c>
    </row>
    <row r="22" spans="2:3" ht="27.95" customHeight="1">
      <c r="B22" s="29" t="s">
        <v>43</v>
      </c>
      <c r="C22" s="28">
        <v>1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1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1</v>
      </c>
    </row>
    <row r="27" spans="2:3" ht="27.95" customHeight="1">
      <c r="B27" s="29" t="s">
        <v>48</v>
      </c>
      <c r="C27" s="28">
        <v>0</v>
      </c>
    </row>
    <row r="28" spans="2:3" ht="27.95" customHeight="1">
      <c r="B28" s="29" t="s">
        <v>49</v>
      </c>
      <c r="C28" s="28">
        <v>0</v>
      </c>
    </row>
    <row r="29" spans="2:3" ht="27.95" customHeight="1">
      <c r="B29" s="29" t="s">
        <v>50</v>
      </c>
      <c r="C29" s="28">
        <v>2</v>
      </c>
    </row>
    <row r="30" spans="2:3" ht="27.95" customHeight="1">
      <c r="B30" s="29" t="s">
        <v>51</v>
      </c>
      <c r="C30" s="28">
        <v>1</v>
      </c>
    </row>
    <row r="31" spans="2:3" ht="27.95" customHeight="1">
      <c r="B31" s="29" t="s">
        <v>52</v>
      </c>
      <c r="C31" s="28">
        <v>2</v>
      </c>
    </row>
    <row r="32" spans="2:3" ht="27.95" customHeight="1">
      <c r="B32" s="29" t="s">
        <v>53</v>
      </c>
      <c r="C32" s="28">
        <v>0</v>
      </c>
    </row>
    <row r="33" spans="2:9" ht="27.95" customHeight="1">
      <c r="B33" s="29" t="s">
        <v>54</v>
      </c>
      <c r="C33" s="69">
        <v>4</v>
      </c>
    </row>
    <row r="34" spans="2:9" ht="27.95" customHeight="1">
      <c r="B34" s="29" t="s">
        <v>55</v>
      </c>
      <c r="C34" s="28">
        <v>1</v>
      </c>
    </row>
    <row r="35" spans="2:9" ht="27.95" customHeight="1">
      <c r="B35" s="30" t="s">
        <v>56</v>
      </c>
      <c r="C35" s="28">
        <v>2</v>
      </c>
    </row>
    <row r="36" spans="2:9" s="35" customFormat="1" ht="12.75" customHeight="1" thickBot="1">
      <c r="B36" s="164"/>
      <c r="C36" s="165"/>
    </row>
    <row r="37" spans="2:9" ht="27.95" customHeight="1" thickTop="1">
      <c r="B37" s="166" t="s">
        <v>5</v>
      </c>
      <c r="C37" s="188">
        <f>SUM(C12:C36)</f>
        <v>24</v>
      </c>
    </row>
    <row r="38" spans="2:9" ht="23.25" customHeight="1">
      <c r="B38" s="17"/>
      <c r="C38" s="18"/>
      <c r="D38" s="18"/>
      <c r="E38" s="18"/>
      <c r="F38" s="18"/>
      <c r="G38" s="19"/>
    </row>
    <row r="39" spans="2:9" ht="30.75" hidden="1" customHeight="1">
      <c r="B39" s="20"/>
      <c r="C39" s="19"/>
      <c r="D39" s="19"/>
      <c r="E39" s="19"/>
      <c r="F39" s="19"/>
      <c r="G39" s="19"/>
    </row>
    <row r="40" spans="2:9" ht="30.95" customHeight="1">
      <c r="B40" s="319" t="s">
        <v>171</v>
      </c>
      <c r="C40" s="319"/>
      <c r="D40" s="319"/>
      <c r="E40" s="319"/>
      <c r="F40" s="319"/>
      <c r="G40" s="319"/>
      <c r="H40" s="225"/>
      <c r="I40" s="225"/>
    </row>
    <row r="41" spans="2:9" ht="30.95" customHeight="1">
      <c r="G41" s="19"/>
    </row>
    <row r="42" spans="2:9" ht="33" customHeight="1">
      <c r="B42" s="221" t="s">
        <v>58</v>
      </c>
      <c r="C42" s="222" t="s">
        <v>111</v>
      </c>
      <c r="G42" s="19"/>
    </row>
    <row r="43" spans="2:9" ht="25.5" customHeight="1">
      <c r="B43" s="223" t="s">
        <v>114</v>
      </c>
      <c r="C43" s="303">
        <v>0</v>
      </c>
      <c r="D43" s="22"/>
      <c r="E43" s="22"/>
      <c r="F43" s="22"/>
      <c r="G43" s="19"/>
    </row>
    <row r="44" spans="2:9" ht="21.95" customHeight="1">
      <c r="B44" s="223" t="s">
        <v>59</v>
      </c>
      <c r="C44" s="167">
        <v>0</v>
      </c>
      <c r="D44" s="16"/>
      <c r="E44" s="16"/>
      <c r="F44" s="16"/>
      <c r="G44" s="19"/>
    </row>
    <row r="45" spans="2:9" ht="21.95" customHeight="1">
      <c r="B45" s="223" t="s">
        <v>60</v>
      </c>
      <c r="C45" s="168">
        <v>2</v>
      </c>
      <c r="D45" s="7"/>
      <c r="E45" s="7"/>
      <c r="F45" s="7"/>
      <c r="G45" s="19"/>
    </row>
    <row r="46" spans="2:9" ht="21.95" customHeight="1">
      <c r="B46" s="223" t="s">
        <v>61</v>
      </c>
      <c r="C46" s="168">
        <v>3</v>
      </c>
      <c r="D46" s="19"/>
      <c r="E46" s="19"/>
      <c r="F46" s="19"/>
      <c r="G46" s="19"/>
    </row>
    <row r="47" spans="2:9" ht="21.95" customHeight="1">
      <c r="B47" s="223" t="s">
        <v>62</v>
      </c>
      <c r="C47" s="168">
        <v>1</v>
      </c>
      <c r="D47" s="19"/>
      <c r="E47" s="19"/>
      <c r="F47" s="19"/>
      <c r="G47" s="19"/>
    </row>
    <row r="48" spans="2:9" ht="21.95" customHeight="1">
      <c r="B48" s="223" t="s">
        <v>63</v>
      </c>
      <c r="C48" s="169">
        <v>8</v>
      </c>
      <c r="D48" s="19"/>
      <c r="E48" s="19"/>
      <c r="F48" s="19"/>
      <c r="G48" s="19"/>
    </row>
    <row r="49" spans="2:7" ht="21.95" customHeight="1">
      <c r="B49" s="223" t="s">
        <v>64</v>
      </c>
      <c r="C49" s="167">
        <v>1</v>
      </c>
      <c r="D49" s="19"/>
      <c r="E49" s="19"/>
      <c r="F49" s="19"/>
      <c r="G49" s="19"/>
    </row>
    <row r="50" spans="2:7" ht="21.95" customHeight="1">
      <c r="B50" s="223" t="s">
        <v>65</v>
      </c>
      <c r="C50" s="167">
        <v>2</v>
      </c>
      <c r="D50" s="19"/>
      <c r="E50" s="19"/>
      <c r="F50" s="19"/>
      <c r="G50" s="19"/>
    </row>
    <row r="51" spans="2:7" ht="21.95" customHeight="1">
      <c r="B51" s="223" t="s">
        <v>66</v>
      </c>
      <c r="C51" s="167">
        <v>2</v>
      </c>
      <c r="D51" s="18"/>
      <c r="E51" s="18"/>
      <c r="F51" s="18"/>
      <c r="G51" s="19"/>
    </row>
    <row r="52" spans="2:7" ht="21.95" customHeight="1">
      <c r="B52" s="223" t="s">
        <v>67</v>
      </c>
      <c r="C52" s="167">
        <v>3</v>
      </c>
      <c r="D52" s="19"/>
      <c r="E52" s="19"/>
      <c r="F52" s="19"/>
      <c r="G52" s="19"/>
    </row>
    <row r="53" spans="2:7" ht="21.95" customHeight="1">
      <c r="B53" s="223" t="s">
        <v>68</v>
      </c>
      <c r="C53" s="167">
        <v>1</v>
      </c>
      <c r="D53" s="19"/>
      <c r="E53" s="19"/>
      <c r="F53" s="19"/>
      <c r="G53" s="19"/>
    </row>
    <row r="54" spans="2:7" ht="21.95" customHeight="1">
      <c r="B54" s="223" t="s">
        <v>69</v>
      </c>
      <c r="C54" s="167">
        <v>0</v>
      </c>
      <c r="D54" s="19"/>
      <c r="E54" s="19"/>
      <c r="F54" s="19"/>
      <c r="G54" s="19"/>
    </row>
    <row r="55" spans="2:7" ht="21.95" customHeight="1">
      <c r="B55" s="223" t="s">
        <v>70</v>
      </c>
      <c r="C55" s="167">
        <v>0</v>
      </c>
      <c r="G55" s="19"/>
    </row>
    <row r="56" spans="2:7" ht="21.95" customHeight="1">
      <c r="B56" s="223" t="s">
        <v>71</v>
      </c>
      <c r="C56" s="167">
        <v>0</v>
      </c>
      <c r="G56" s="19"/>
    </row>
    <row r="57" spans="2:7" ht="21.95" customHeight="1">
      <c r="B57" s="223" t="s">
        <v>72</v>
      </c>
      <c r="C57" s="167">
        <v>0</v>
      </c>
      <c r="G57" s="19"/>
    </row>
    <row r="58" spans="2:7" ht="21.95" customHeight="1">
      <c r="B58" s="223" t="s">
        <v>73</v>
      </c>
      <c r="C58" s="167">
        <v>0</v>
      </c>
      <c r="G58" s="19"/>
    </row>
    <row r="59" spans="2:7" ht="21.95" customHeight="1">
      <c r="B59" s="223" t="s">
        <v>107</v>
      </c>
      <c r="C59" s="167">
        <v>1</v>
      </c>
      <c r="G59" s="19"/>
    </row>
    <row r="60" spans="2:7" ht="21.95" customHeight="1">
      <c r="B60" s="170" t="s">
        <v>5</v>
      </c>
      <c r="C60" s="171">
        <f>SUM(C43:C59)</f>
        <v>24</v>
      </c>
      <c r="G60" s="19"/>
    </row>
    <row r="61" spans="2:7" ht="21.95" customHeight="1">
      <c r="G61" s="19"/>
    </row>
    <row r="62" spans="2:7" ht="9.75" customHeight="1" thickBot="1">
      <c r="G62" s="19"/>
    </row>
    <row r="63" spans="2:7" ht="57" customHeight="1">
      <c r="B63" s="325" t="s">
        <v>118</v>
      </c>
      <c r="C63" s="326"/>
      <c r="D63" s="59"/>
      <c r="G63" s="19"/>
    </row>
    <row r="64" spans="2:7" ht="13.5" customHeight="1">
      <c r="B64" s="327" t="s">
        <v>152</v>
      </c>
      <c r="C64" s="327"/>
      <c r="G64" s="19"/>
    </row>
    <row r="65" spans="2:7" ht="21.95" customHeight="1">
      <c r="B65" s="219" t="s">
        <v>119</v>
      </c>
      <c r="C65" s="220" t="s">
        <v>103</v>
      </c>
      <c r="G65" s="19"/>
    </row>
    <row r="66" spans="2:7" ht="27" customHeight="1">
      <c r="B66" s="51" t="s">
        <v>101</v>
      </c>
      <c r="C66" s="52">
        <v>22</v>
      </c>
      <c r="G66" s="19"/>
    </row>
    <row r="67" spans="2:7" ht="21.95" customHeight="1">
      <c r="B67" s="53" t="s">
        <v>102</v>
      </c>
      <c r="C67" s="54">
        <v>2</v>
      </c>
      <c r="G67" s="19"/>
    </row>
    <row r="68" spans="2:7" ht="21.95" customHeight="1">
      <c r="G68" s="19"/>
    </row>
    <row r="69" spans="2:7" ht="15.75" thickBot="1">
      <c r="G69" s="19"/>
    </row>
    <row r="70" spans="2:7" ht="15.75" thickBot="1">
      <c r="B70" s="323" t="s">
        <v>106</v>
      </c>
      <c r="C70" s="324"/>
      <c r="G70" s="19"/>
    </row>
    <row r="71" spans="2:7" ht="15">
      <c r="B71" s="55" t="s">
        <v>14</v>
      </c>
      <c r="C71" s="56">
        <v>24</v>
      </c>
      <c r="G71" s="19"/>
    </row>
    <row r="72" spans="2:7" ht="15.75" thickBot="1">
      <c r="B72" s="57" t="s">
        <v>15</v>
      </c>
      <c r="C72" s="58">
        <v>0</v>
      </c>
      <c r="G72" s="19"/>
    </row>
    <row r="73" spans="2:7" ht="27.75" customHeight="1">
      <c r="G73" s="19"/>
    </row>
    <row r="74" spans="2:7" ht="15">
      <c r="G74" s="19"/>
    </row>
    <row r="75" spans="2:7" ht="15">
      <c r="G75" s="19"/>
    </row>
    <row r="76" spans="2:7" ht="15">
      <c r="G76" s="19"/>
    </row>
    <row r="77" spans="2:7" ht="15">
      <c r="G77" s="19"/>
    </row>
    <row r="78" spans="2:7" ht="15.75">
      <c r="G78" s="34"/>
    </row>
    <row r="79" spans="2:7" ht="15.75">
      <c r="G79" s="18"/>
    </row>
    <row r="80" spans="2:7" ht="15">
      <c r="G80" s="19"/>
    </row>
    <row r="81" spans="7:7" ht="15.75">
      <c r="G81" s="18"/>
    </row>
    <row r="82" spans="7:7" ht="15">
      <c r="G82" s="19"/>
    </row>
    <row r="83" spans="7:7" ht="15">
      <c r="G83" s="19"/>
    </row>
    <row r="84" spans="7:7" ht="15">
      <c r="G84" s="19"/>
    </row>
    <row r="87" spans="7:7" ht="15.75">
      <c r="G87" s="22"/>
    </row>
    <row r="88" spans="7:7">
      <c r="G88" s="16"/>
    </row>
    <row r="89" spans="7:7" ht="15">
      <c r="G89" s="7"/>
    </row>
    <row r="90" spans="7:7" ht="15">
      <c r="G90" s="19"/>
    </row>
    <row r="91" spans="7:7" ht="15">
      <c r="G91" s="19"/>
    </row>
    <row r="92" spans="7:7" ht="15">
      <c r="G92" s="19"/>
    </row>
    <row r="93" spans="7:7" ht="15">
      <c r="G93" s="19"/>
    </row>
    <row r="94" spans="7:7" ht="15">
      <c r="G94" s="19"/>
    </row>
    <row r="95" spans="7:7" ht="15.75">
      <c r="G95" s="18"/>
    </row>
    <row r="96" spans="7:7" ht="15">
      <c r="G96" s="19"/>
    </row>
    <row r="97" spans="7:7" ht="15">
      <c r="G97" s="19"/>
    </row>
    <row r="98" spans="7:7" ht="15">
      <c r="G98" s="19"/>
    </row>
  </sheetData>
  <mergeCells count="6">
    <mergeCell ref="B3:G5"/>
    <mergeCell ref="B40:G40"/>
    <mergeCell ref="B9:G9"/>
    <mergeCell ref="B70:C70"/>
    <mergeCell ref="B63:C63"/>
    <mergeCell ref="B64:C64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0"/>
  <sheetViews>
    <sheetView showGridLines="0" view="pageLayout" zoomScaleNormal="100" workbookViewId="0">
      <selection activeCell="F12" sqref="F12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24" t="s">
        <v>159</v>
      </c>
      <c r="C3" s="224"/>
    </row>
    <row r="4" spans="2:7" ht="26.25">
      <c r="B4" s="224"/>
      <c r="C4" s="224"/>
    </row>
    <row r="5" spans="2:7" ht="12.75" customHeight="1">
      <c r="B5" s="224"/>
      <c r="C5" s="224"/>
      <c r="D5" s="233"/>
      <c r="E5" s="233"/>
      <c r="F5" s="233"/>
      <c r="G5" s="233"/>
    </row>
    <row r="6" spans="2:7" ht="7.5" customHeight="1">
      <c r="D6" s="233"/>
      <c r="E6" s="233"/>
      <c r="F6" s="233"/>
      <c r="G6" s="233"/>
    </row>
    <row r="7" spans="2:7" ht="12.75" hidden="1" customHeight="1">
      <c r="D7" s="233"/>
      <c r="E7" s="233"/>
      <c r="F7" s="233"/>
      <c r="G7" s="233"/>
    </row>
    <row r="8" spans="2:7" ht="1.5" hidden="1" customHeight="1"/>
    <row r="9" spans="2:7" ht="14.25" hidden="1" customHeight="1"/>
    <row r="10" spans="2:7" ht="3" customHeight="1">
      <c r="B10" s="89"/>
      <c r="C10" s="90"/>
    </row>
    <row r="11" spans="2:7" ht="36" customHeight="1">
      <c r="B11" s="226" t="s">
        <v>81</v>
      </c>
      <c r="C11" s="227" t="s">
        <v>82</v>
      </c>
    </row>
    <row r="12" spans="2:7" ht="27.95" customHeight="1">
      <c r="B12" s="36" t="s">
        <v>83</v>
      </c>
      <c r="C12" s="37">
        <v>539</v>
      </c>
    </row>
    <row r="13" spans="2:7" ht="27.95" customHeight="1">
      <c r="B13" s="36" t="s">
        <v>84</v>
      </c>
      <c r="C13" s="37">
        <v>425</v>
      </c>
    </row>
    <row r="14" spans="2:7" ht="27.95" customHeight="1">
      <c r="B14" s="36" t="s">
        <v>85</v>
      </c>
      <c r="C14" s="37">
        <v>436</v>
      </c>
    </row>
    <row r="15" spans="2:7" ht="27.95" customHeight="1">
      <c r="B15" s="36" t="s">
        <v>86</v>
      </c>
      <c r="C15" s="37">
        <v>0</v>
      </c>
    </row>
    <row r="16" spans="2:7" ht="27.95" customHeight="1">
      <c r="B16" s="36" t="s">
        <v>87</v>
      </c>
      <c r="C16" s="37">
        <v>190</v>
      </c>
    </row>
    <row r="17" spans="2:3" ht="27.95" customHeight="1" thickBot="1">
      <c r="B17" s="38" t="s">
        <v>88</v>
      </c>
      <c r="C17" s="39">
        <v>34</v>
      </c>
    </row>
    <row r="18" spans="2:3" ht="4.5" customHeight="1" thickBot="1">
      <c r="B18" s="138"/>
      <c r="C18" s="139"/>
    </row>
    <row r="19" spans="2:3" ht="33.75" customHeight="1" thickBot="1">
      <c r="B19" s="228" t="s">
        <v>100</v>
      </c>
      <c r="C19" s="229" t="s">
        <v>172</v>
      </c>
    </row>
    <row r="20" spans="2:3" ht="3.75" customHeight="1" thickBot="1">
      <c r="B20" s="140"/>
      <c r="C20" s="141"/>
    </row>
    <row r="21" spans="2:3" ht="27.95" customHeight="1">
      <c r="B21" s="40" t="s">
        <v>89</v>
      </c>
      <c r="C21" s="41" t="s">
        <v>82</v>
      </c>
    </row>
    <row r="22" spans="2:3" ht="27.95" customHeight="1">
      <c r="B22" s="36" t="s">
        <v>90</v>
      </c>
      <c r="C22" s="42">
        <v>601</v>
      </c>
    </row>
    <row r="23" spans="2:3" ht="27.95" customHeight="1">
      <c r="B23" s="36" t="s">
        <v>91</v>
      </c>
      <c r="C23" s="42">
        <v>1</v>
      </c>
    </row>
    <row r="24" spans="2:3" ht="27.95" customHeight="1">
      <c r="B24" s="47" t="s">
        <v>92</v>
      </c>
      <c r="C24" s="49">
        <v>55</v>
      </c>
    </row>
    <row r="25" spans="2:3" ht="27.95" customHeight="1">
      <c r="B25" s="48" t="s">
        <v>93</v>
      </c>
      <c r="C25" s="50">
        <v>0</v>
      </c>
    </row>
    <row r="26" spans="2:3" ht="27.95" customHeight="1">
      <c r="B26" s="48" t="s">
        <v>94</v>
      </c>
      <c r="C26" s="50">
        <v>11</v>
      </c>
    </row>
    <row r="27" spans="2:3" ht="27.95" customHeight="1">
      <c r="B27" s="48" t="s">
        <v>95</v>
      </c>
      <c r="C27" s="50">
        <v>1</v>
      </c>
    </row>
    <row r="28" spans="2:3" ht="27.95" customHeight="1">
      <c r="B28" s="48" t="s">
        <v>125</v>
      </c>
      <c r="C28" s="50">
        <v>0</v>
      </c>
    </row>
    <row r="29" spans="2:3" ht="10.5" customHeight="1" thickBot="1">
      <c r="B29" s="142"/>
      <c r="C29" s="143"/>
    </row>
    <row r="30" spans="2:3" ht="22.5" customHeight="1" thickBot="1">
      <c r="B30" s="43" t="s">
        <v>112</v>
      </c>
      <c r="C30" s="44">
        <f>C22+C24+C26+C27+C28+C23+C25</f>
        <v>669</v>
      </c>
    </row>
    <row r="31" spans="2:3" ht="17.25" customHeight="1" thickBot="1">
      <c r="B31" s="144"/>
      <c r="C31" s="145"/>
    </row>
    <row r="32" spans="2:3" ht="25.5" customHeight="1" thickBot="1">
      <c r="B32" s="301" t="s">
        <v>145</v>
      </c>
      <c r="C32" s="230" t="s">
        <v>173</v>
      </c>
    </row>
    <row r="33" spans="2:3" ht="15.75" customHeight="1" thickBot="1">
      <c r="B33" s="146"/>
      <c r="C33" s="141"/>
    </row>
    <row r="34" spans="2:3" ht="19.5" customHeight="1">
      <c r="B34" s="231" t="s">
        <v>96</v>
      </c>
      <c r="C34" s="232" t="s">
        <v>17</v>
      </c>
    </row>
    <row r="35" spans="2:3" ht="27.95" customHeight="1">
      <c r="B35" s="36" t="s">
        <v>97</v>
      </c>
      <c r="C35" s="37">
        <v>112</v>
      </c>
    </row>
    <row r="36" spans="2:3" ht="25.5" customHeight="1">
      <c r="B36" s="36" t="s">
        <v>98</v>
      </c>
      <c r="C36" s="37">
        <v>151</v>
      </c>
    </row>
    <row r="37" spans="2:3" ht="24.75" customHeight="1" thickBot="1">
      <c r="B37" s="38" t="s">
        <v>99</v>
      </c>
      <c r="C37" s="39">
        <v>54</v>
      </c>
    </row>
    <row r="38" spans="2:3" ht="12.75" customHeight="1" thickBot="1">
      <c r="B38" s="142"/>
      <c r="C38" s="143"/>
    </row>
    <row r="39" spans="2:3" ht="30" customHeight="1" thickBot="1">
      <c r="B39" s="43" t="s">
        <v>5</v>
      </c>
      <c r="C39" s="147">
        <f>SUM(C35:C38)</f>
        <v>317</v>
      </c>
    </row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189"/>
      <c r="C45" s="19"/>
    </row>
    <row r="46" spans="2:3" ht="30.95" customHeight="1">
      <c r="B46" s="328"/>
      <c r="C46" s="328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8"/>
  <sheetViews>
    <sheetView showGridLines="0" view="pageLayout" topLeftCell="A46" zoomScale="75" zoomScaleNormal="50" zoomScaleSheetLayoutView="75" zoomScalePageLayoutView="75" workbookViewId="0">
      <selection activeCell="F12" sqref="F12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30" t="s">
        <v>160</v>
      </c>
      <c r="C4" s="330"/>
      <c r="D4" s="330"/>
      <c r="E4" s="330"/>
      <c r="F4" s="330"/>
      <c r="G4" s="330"/>
      <c r="H4" s="330"/>
      <c r="I4" s="330"/>
      <c r="J4" s="330"/>
      <c r="K4" s="330"/>
    </row>
    <row r="5" spans="2:11">
      <c r="B5" s="330"/>
      <c r="C5" s="330"/>
      <c r="D5" s="330"/>
      <c r="E5" s="330"/>
      <c r="F5" s="330"/>
      <c r="G5" s="330"/>
      <c r="H5" s="330"/>
      <c r="I5" s="330"/>
      <c r="J5" s="330"/>
      <c r="K5" s="330"/>
    </row>
    <row r="10" spans="2:11">
      <c r="B10" s="4"/>
      <c r="C10" s="4"/>
    </row>
    <row r="11" spans="2:11" ht="36" customHeight="1">
      <c r="B11" s="13" t="s">
        <v>0</v>
      </c>
      <c r="C11" s="91" t="s">
        <v>29</v>
      </c>
      <c r="E11" s="153">
        <v>100</v>
      </c>
    </row>
    <row r="12" spans="2:11" ht="36" customHeight="1">
      <c r="B12" s="148" t="s">
        <v>142</v>
      </c>
      <c r="C12" s="149">
        <v>283</v>
      </c>
    </row>
    <row r="13" spans="2:11" ht="30.95" customHeight="1">
      <c r="B13" s="150" t="s">
        <v>174</v>
      </c>
      <c r="C13" s="275">
        <v>406</v>
      </c>
    </row>
    <row r="14" spans="2:11" ht="12.75" customHeight="1" thickBot="1">
      <c r="B14" s="136"/>
      <c r="C14" s="149"/>
    </row>
    <row r="15" spans="2:11" ht="60" customHeight="1" thickTop="1">
      <c r="B15" s="151" t="s">
        <v>20</v>
      </c>
      <c r="C15" s="152">
        <f>(C12*E11/C13)-100</f>
        <v>-30.29556650246306</v>
      </c>
    </row>
    <row r="20" spans="2:3" ht="15.75" thickBot="1"/>
    <row r="21" spans="2:3">
      <c r="B21" s="71" t="s">
        <v>115</v>
      </c>
      <c r="C21" s="75">
        <v>206</v>
      </c>
    </row>
    <row r="22" spans="2:3">
      <c r="B22" s="72" t="s">
        <v>126</v>
      </c>
      <c r="C22" s="76">
        <v>200</v>
      </c>
    </row>
    <row r="23" spans="2:3">
      <c r="B23" s="72" t="s">
        <v>116</v>
      </c>
      <c r="C23" s="76"/>
    </row>
    <row r="24" spans="2:3" ht="15.75" thickBot="1">
      <c r="B24" s="73" t="s">
        <v>124</v>
      </c>
      <c r="C24" s="77"/>
    </row>
    <row r="25" spans="2:3">
      <c r="C25" s="7">
        <f>SUM(C21:C24)</f>
        <v>406</v>
      </c>
    </row>
    <row r="37" spans="1:11" ht="33.75" customHeight="1"/>
    <row r="39" spans="1:11" ht="24" customHeight="1"/>
    <row r="43" spans="1:11">
      <c r="A43" s="329" t="s">
        <v>161</v>
      </c>
      <c r="B43" s="329"/>
      <c r="C43" s="329"/>
      <c r="D43" s="329"/>
      <c r="E43" s="329"/>
      <c r="F43" s="329"/>
      <c r="G43" s="329"/>
      <c r="H43" s="329"/>
    </row>
    <row r="44" spans="1:11">
      <c r="A44" s="329"/>
      <c r="B44" s="329"/>
      <c r="C44" s="329"/>
      <c r="D44" s="329"/>
      <c r="E44" s="329"/>
      <c r="F44" s="329"/>
      <c r="G44" s="329"/>
      <c r="H44" s="329"/>
    </row>
    <row r="45" spans="1:11">
      <c r="A45" s="329"/>
      <c r="B45" s="329"/>
      <c r="C45" s="329"/>
      <c r="D45" s="329"/>
      <c r="E45" s="329"/>
      <c r="F45" s="329"/>
      <c r="G45" s="329"/>
      <c r="H45" s="329"/>
    </row>
    <row r="47" spans="1:11" ht="15" customHeight="1">
      <c r="C47" s="234"/>
      <c r="D47" s="234"/>
      <c r="E47" s="234"/>
      <c r="F47" s="234"/>
      <c r="G47" s="234"/>
      <c r="H47" s="234"/>
      <c r="I47" s="234"/>
      <c r="J47" s="234"/>
      <c r="K47" s="234"/>
    </row>
    <row r="48" spans="1:11" ht="15" customHeight="1">
      <c r="C48" s="234"/>
      <c r="D48" s="234"/>
      <c r="E48" s="234"/>
      <c r="F48" s="234"/>
      <c r="G48" s="234"/>
      <c r="H48" s="234"/>
      <c r="I48" s="234"/>
      <c r="J48" s="234"/>
      <c r="K48" s="234"/>
    </row>
    <row r="49" spans="2:11" ht="14.25" hidden="1" customHeight="1">
      <c r="C49" s="234"/>
      <c r="D49" s="234"/>
      <c r="E49" s="234"/>
      <c r="F49" s="234"/>
      <c r="G49" s="234"/>
      <c r="H49" s="234"/>
      <c r="I49" s="234"/>
      <c r="J49" s="234"/>
      <c r="K49" s="234"/>
    </row>
    <row r="50" spans="2:11" hidden="1"/>
    <row r="52" spans="2:11" ht="18">
      <c r="B52" s="335" t="s">
        <v>154</v>
      </c>
      <c r="C52" s="335"/>
      <c r="F52" s="335" t="s">
        <v>151</v>
      </c>
      <c r="G52" s="335"/>
      <c r="H52" s="335"/>
    </row>
    <row r="53" spans="2:11" ht="15.75" thickBot="1"/>
    <row r="54" spans="2:11" ht="18">
      <c r="B54" s="192" t="s">
        <v>136</v>
      </c>
      <c r="C54" s="193">
        <v>395</v>
      </c>
      <c r="F54" s="331" t="s">
        <v>149</v>
      </c>
      <c r="G54" s="332"/>
      <c r="H54" s="193">
        <v>4</v>
      </c>
    </row>
    <row r="55" spans="2:11" ht="18">
      <c r="B55" s="194"/>
      <c r="C55" s="195"/>
      <c r="F55" s="338"/>
      <c r="G55" s="339"/>
      <c r="H55" s="195"/>
    </row>
    <row r="56" spans="2:11" ht="18">
      <c r="B56" s="194" t="s">
        <v>137</v>
      </c>
      <c r="C56" s="195">
        <v>246</v>
      </c>
      <c r="F56" s="333" t="s">
        <v>150</v>
      </c>
      <c r="G56" s="334"/>
      <c r="H56" s="195">
        <v>3</v>
      </c>
    </row>
    <row r="57" spans="2:11" ht="18">
      <c r="B57" s="194"/>
      <c r="C57" s="195"/>
      <c r="F57" s="338"/>
      <c r="G57" s="339"/>
      <c r="H57" s="195"/>
    </row>
    <row r="58" spans="2:11" ht="18.75" thickBot="1">
      <c r="B58" s="196" t="s">
        <v>138</v>
      </c>
      <c r="C58" s="197">
        <v>28</v>
      </c>
      <c r="F58" s="336" t="s">
        <v>5</v>
      </c>
      <c r="G58" s="337"/>
      <c r="H58" s="197">
        <f>H54+H56</f>
        <v>7</v>
      </c>
    </row>
    <row r="59" spans="2:11" ht="18">
      <c r="B59" s="190"/>
      <c r="C59" s="190"/>
    </row>
    <row r="60" spans="2:11">
      <c r="B60" s="330" t="s">
        <v>92</v>
      </c>
      <c r="C60" s="330"/>
      <c r="D60" s="330"/>
      <c r="E60" s="330"/>
      <c r="F60" s="330"/>
      <c r="G60" s="330"/>
      <c r="H60" s="330"/>
      <c r="I60" s="330"/>
    </row>
    <row r="61" spans="2:11" ht="15" customHeight="1">
      <c r="B61" s="330"/>
      <c r="C61" s="330"/>
      <c r="D61" s="330"/>
      <c r="E61" s="330"/>
      <c r="F61" s="330"/>
      <c r="G61" s="330"/>
      <c r="H61" s="330"/>
      <c r="I61" s="330"/>
      <c r="J61" s="234"/>
      <c r="K61" s="234"/>
    </row>
    <row r="62" spans="2:11" ht="15" customHeight="1">
      <c r="C62" s="234"/>
      <c r="D62" s="234"/>
      <c r="E62" s="234"/>
      <c r="F62" s="234"/>
      <c r="G62" s="234"/>
      <c r="H62" s="234"/>
      <c r="I62" s="234"/>
      <c r="J62" s="234"/>
      <c r="K62" s="234"/>
    </row>
    <row r="63" spans="2:11" ht="18">
      <c r="C63" s="199" t="s">
        <v>152</v>
      </c>
    </row>
    <row r="64" spans="2:11" ht="2.25" customHeight="1"/>
    <row r="65" spans="2:3" ht="18">
      <c r="B65" s="198" t="s">
        <v>92</v>
      </c>
      <c r="C65" s="191">
        <v>55</v>
      </c>
    </row>
    <row r="66" spans="2:3" ht="18">
      <c r="B66" s="198"/>
      <c r="C66" s="191"/>
    </row>
    <row r="67" spans="2:3" ht="36">
      <c r="B67" s="293" t="s">
        <v>139</v>
      </c>
      <c r="C67" s="191">
        <v>1</v>
      </c>
    </row>
    <row r="68" spans="2:3" ht="18">
      <c r="B68" s="198"/>
      <c r="C68" s="191"/>
    </row>
    <row r="69" spans="2:3" ht="18">
      <c r="B69" s="198" t="s">
        <v>140</v>
      </c>
      <c r="C69" s="191">
        <v>24</v>
      </c>
    </row>
    <row r="70" spans="2:3" ht="18">
      <c r="B70" s="198"/>
      <c r="C70" s="191"/>
    </row>
    <row r="71" spans="2:3" ht="18">
      <c r="B71" s="198" t="s">
        <v>141</v>
      </c>
      <c r="C71" s="191">
        <v>10</v>
      </c>
    </row>
    <row r="72" spans="2:3" ht="18">
      <c r="B72" s="198"/>
      <c r="C72" s="191"/>
    </row>
    <row r="73" spans="2:3" ht="18">
      <c r="B73" s="198" t="s">
        <v>14</v>
      </c>
      <c r="C73" s="191">
        <v>17</v>
      </c>
    </row>
    <row r="74" spans="2:3" ht="18">
      <c r="B74" s="198"/>
      <c r="C74" s="191"/>
    </row>
    <row r="75" spans="2:3" ht="18">
      <c r="B75" s="198" t="s">
        <v>179</v>
      </c>
      <c r="C75" s="191">
        <v>38</v>
      </c>
    </row>
    <row r="76" spans="2:3" ht="18">
      <c r="B76" s="198"/>
      <c r="C76" s="191"/>
    </row>
    <row r="77" spans="2:3" ht="18">
      <c r="B77" s="198" t="s">
        <v>138</v>
      </c>
      <c r="C77" s="191">
        <v>21</v>
      </c>
    </row>
    <row r="78" spans="2:3" ht="18">
      <c r="B78" s="198"/>
      <c r="C78" s="191"/>
    </row>
  </sheetData>
  <mergeCells count="10">
    <mergeCell ref="A43:H45"/>
    <mergeCell ref="B4:K5"/>
    <mergeCell ref="B60:I61"/>
    <mergeCell ref="F54:G54"/>
    <mergeCell ref="F56:G56"/>
    <mergeCell ref="F52:H52"/>
    <mergeCell ref="F58:G58"/>
    <mergeCell ref="F55:G55"/>
    <mergeCell ref="F57:G57"/>
    <mergeCell ref="B52:C52"/>
  </mergeCells>
  <printOptions horizontalCentered="1"/>
  <pageMargins left="0.42" right="0" top="0.59" bottom="0" header="0" footer="0"/>
  <pageSetup paperSize="9" scale="75" orientation="landscape" horizontalDpi="360" verticalDpi="36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2023-10-06T01:25:38Z</cp:lastPrinted>
  <dcterms:created xsi:type="dcterms:W3CDTF">2014-01-30T18:25:03Z</dcterms:created>
  <dcterms:modified xsi:type="dcterms:W3CDTF">2023-10-10T00:38:42Z</dcterms:modified>
</cp:coreProperties>
</file>